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okumenty\Investice mimo program\2019\RMU\kanalizace vodorovná 1pp - ostatni etapy\"/>
    </mc:Choice>
  </mc:AlternateContent>
  <bookViews>
    <workbookView xWindow="0" yWindow="0" windowWidth="28800" windowHeight="13500" firstSheet="1" activeTab="1"/>
  </bookViews>
  <sheets>
    <sheet name="Rekapitulace stavby" sheetId="1" state="veryHidden" r:id="rId1"/>
    <sheet name="200302 - Ležatá kanalizac..." sheetId="2" r:id="rId2"/>
  </sheets>
  <definedNames>
    <definedName name="_xlnm._FilterDatabase" localSheetId="1" hidden="1">'200302 - Ležatá kanalizac...'!$C$135:$K$660</definedName>
    <definedName name="_xlnm.Print_Titles" localSheetId="1">'200302 - Ležatá kanalizac...'!$135:$135</definedName>
    <definedName name="_xlnm.Print_Titles" localSheetId="0">'Rekapitulace stavby'!$92:$92</definedName>
    <definedName name="_xlnm.Print_Area" localSheetId="1">'200302 - Ležatá kanalizac...'!$C$4:$J$76,'200302 - Ležatá kanalizac...'!$C$82:$J$119,'200302 - Ležatá kanalizac...'!$C$125:$K$660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660" i="2"/>
  <c r="BH660" i="2"/>
  <c r="BG660" i="2"/>
  <c r="BF660" i="2"/>
  <c r="T660" i="2"/>
  <c r="T659" i="2"/>
  <c r="R660" i="2"/>
  <c r="R659" i="2" s="1"/>
  <c r="P660" i="2"/>
  <c r="P659" i="2"/>
  <c r="BK660" i="2"/>
  <c r="BK659" i="2" s="1"/>
  <c r="J659" i="2" s="1"/>
  <c r="J108" i="2" s="1"/>
  <c r="J660" i="2"/>
  <c r="BE660" i="2"/>
  <c r="BI658" i="2"/>
  <c r="BH658" i="2"/>
  <c r="BG658" i="2"/>
  <c r="BF658" i="2"/>
  <c r="T658" i="2"/>
  <c r="R658" i="2"/>
  <c r="P658" i="2"/>
  <c r="BK658" i="2"/>
  <c r="J658" i="2"/>
  <c r="BE658" i="2"/>
  <c r="BI657" i="2"/>
  <c r="BH657" i="2"/>
  <c r="BG657" i="2"/>
  <c r="BF657" i="2"/>
  <c r="T657" i="2"/>
  <c r="T653" i="2" s="1"/>
  <c r="T642" i="2" s="1"/>
  <c r="R657" i="2"/>
  <c r="P657" i="2"/>
  <c r="BK657" i="2"/>
  <c r="J657" i="2"/>
  <c r="BE657" i="2" s="1"/>
  <c r="BI654" i="2"/>
  <c r="BH654" i="2"/>
  <c r="BG654" i="2"/>
  <c r="BF654" i="2"/>
  <c r="T654" i="2"/>
  <c r="R654" i="2"/>
  <c r="R653" i="2" s="1"/>
  <c r="P654" i="2"/>
  <c r="P653" i="2"/>
  <c r="BK654" i="2"/>
  <c r="J654" i="2"/>
  <c r="BE654" i="2"/>
  <c r="BI650" i="2"/>
  <c r="BH650" i="2"/>
  <c r="BG650" i="2"/>
  <c r="BF650" i="2"/>
  <c r="T650" i="2"/>
  <c r="T649" i="2"/>
  <c r="R650" i="2"/>
  <c r="R649" i="2" s="1"/>
  <c r="P650" i="2"/>
  <c r="P649" i="2"/>
  <c r="BK650" i="2"/>
  <c r="BK649" i="2" s="1"/>
  <c r="J649" i="2" s="1"/>
  <c r="J106" i="2" s="1"/>
  <c r="J650" i="2"/>
  <c r="BE650" i="2"/>
  <c r="BI648" i="2"/>
  <c r="BH648" i="2"/>
  <c r="BG648" i="2"/>
  <c r="BF648" i="2"/>
  <c r="T648" i="2"/>
  <c r="T647" i="2"/>
  <c r="R648" i="2"/>
  <c r="R647" i="2" s="1"/>
  <c r="P648" i="2"/>
  <c r="P647" i="2"/>
  <c r="BK648" i="2"/>
  <c r="BK647" i="2" s="1"/>
  <c r="J647" i="2" s="1"/>
  <c r="J105" i="2" s="1"/>
  <c r="J648" i="2"/>
  <c r="BE648" i="2"/>
  <c r="BI646" i="2"/>
  <c r="BH646" i="2"/>
  <c r="BG646" i="2"/>
  <c r="BF646" i="2"/>
  <c r="T646" i="2"/>
  <c r="T645" i="2"/>
  <c r="R646" i="2"/>
  <c r="R645" i="2" s="1"/>
  <c r="P646" i="2"/>
  <c r="P645" i="2"/>
  <c r="BK646" i="2"/>
  <c r="BK645" i="2" s="1"/>
  <c r="J645" i="2" s="1"/>
  <c r="J104" i="2" s="1"/>
  <c r="J646" i="2"/>
  <c r="BE646" i="2"/>
  <c r="BI644" i="2"/>
  <c r="BH644" i="2"/>
  <c r="BG644" i="2"/>
  <c r="BF644" i="2"/>
  <c r="T644" i="2"/>
  <c r="T643" i="2"/>
  <c r="R644" i="2"/>
  <c r="R643" i="2" s="1"/>
  <c r="R642" i="2"/>
  <c r="P644" i="2"/>
  <c r="P643" i="2" s="1"/>
  <c r="BK644" i="2"/>
  <c r="BK643" i="2"/>
  <c r="J644" i="2"/>
  <c r="BE644" i="2" s="1"/>
  <c r="BI641" i="2"/>
  <c r="BH641" i="2"/>
  <c r="BG641" i="2"/>
  <c r="BF641" i="2"/>
  <c r="T641" i="2"/>
  <c r="T640" i="2" s="1"/>
  <c r="R641" i="2"/>
  <c r="R640" i="2"/>
  <c r="P641" i="2"/>
  <c r="P640" i="2" s="1"/>
  <c r="BK641" i="2"/>
  <c r="BK640" i="2"/>
  <c r="J640" i="2" s="1"/>
  <c r="J101" i="2" s="1"/>
  <c r="J641" i="2"/>
  <c r="BE641" i="2" s="1"/>
  <c r="BI639" i="2"/>
  <c r="BH639" i="2"/>
  <c r="BG639" i="2"/>
  <c r="BF639" i="2"/>
  <c r="T639" i="2"/>
  <c r="R639" i="2"/>
  <c r="P639" i="2"/>
  <c r="BK639" i="2"/>
  <c r="J639" i="2"/>
  <c r="BE639" i="2" s="1"/>
  <c r="BI638" i="2"/>
  <c r="BH638" i="2"/>
  <c r="BG638" i="2"/>
  <c r="BF638" i="2"/>
  <c r="T638" i="2"/>
  <c r="R638" i="2"/>
  <c r="P638" i="2"/>
  <c r="BK638" i="2"/>
  <c r="J638" i="2"/>
  <c r="BE638" i="2"/>
  <c r="BI636" i="2"/>
  <c r="BH636" i="2"/>
  <c r="BG636" i="2"/>
  <c r="BF636" i="2"/>
  <c r="T636" i="2"/>
  <c r="R636" i="2"/>
  <c r="P636" i="2"/>
  <c r="BK636" i="2"/>
  <c r="J636" i="2"/>
  <c r="BE636" i="2" s="1"/>
  <c r="BI635" i="2"/>
  <c r="BH635" i="2"/>
  <c r="BG635" i="2"/>
  <c r="BF635" i="2"/>
  <c r="T635" i="2"/>
  <c r="R635" i="2"/>
  <c r="P635" i="2"/>
  <c r="BK635" i="2"/>
  <c r="J635" i="2"/>
  <c r="BE635" i="2"/>
  <c r="BI633" i="2"/>
  <c r="BH633" i="2"/>
  <c r="BG633" i="2"/>
  <c r="BF633" i="2"/>
  <c r="T633" i="2"/>
  <c r="R633" i="2"/>
  <c r="P633" i="2"/>
  <c r="BK633" i="2"/>
  <c r="J633" i="2"/>
  <c r="BE633" i="2" s="1"/>
  <c r="BI632" i="2"/>
  <c r="BH632" i="2"/>
  <c r="BG632" i="2"/>
  <c r="BF632" i="2"/>
  <c r="T632" i="2"/>
  <c r="R632" i="2"/>
  <c r="P632" i="2"/>
  <c r="BK632" i="2"/>
  <c r="J632" i="2"/>
  <c r="BE632" i="2"/>
  <c r="BI630" i="2"/>
  <c r="BH630" i="2"/>
  <c r="BG630" i="2"/>
  <c r="BF630" i="2"/>
  <c r="T630" i="2"/>
  <c r="R630" i="2"/>
  <c r="P630" i="2"/>
  <c r="BK630" i="2"/>
  <c r="BK627" i="2" s="1"/>
  <c r="J627" i="2" s="1"/>
  <c r="J100" i="2" s="1"/>
  <c r="J630" i="2"/>
  <c r="BE630" i="2" s="1"/>
  <c r="BI629" i="2"/>
  <c r="BH629" i="2"/>
  <c r="BG629" i="2"/>
  <c r="BF629" i="2"/>
  <c r="T629" i="2"/>
  <c r="R629" i="2"/>
  <c r="R627" i="2" s="1"/>
  <c r="P629" i="2"/>
  <c r="BK629" i="2"/>
  <c r="J629" i="2"/>
  <c r="BE629" i="2"/>
  <c r="BI628" i="2"/>
  <c r="BH628" i="2"/>
  <c r="BG628" i="2"/>
  <c r="BF628" i="2"/>
  <c r="T628" i="2"/>
  <c r="T627" i="2" s="1"/>
  <c r="R628" i="2"/>
  <c r="P628" i="2"/>
  <c r="BK628" i="2"/>
  <c r="J628" i="2"/>
  <c r="BE628" i="2" s="1"/>
  <c r="BI624" i="2"/>
  <c r="BH624" i="2"/>
  <c r="BG624" i="2"/>
  <c r="BF624" i="2"/>
  <c r="T624" i="2"/>
  <c r="R624" i="2"/>
  <c r="P624" i="2"/>
  <c r="BK624" i="2"/>
  <c r="J624" i="2"/>
  <c r="BE624" i="2" s="1"/>
  <c r="BI623" i="2"/>
  <c r="BH623" i="2"/>
  <c r="BG623" i="2"/>
  <c r="BF623" i="2"/>
  <c r="T623" i="2"/>
  <c r="R623" i="2"/>
  <c r="P623" i="2"/>
  <c r="BK623" i="2"/>
  <c r="J623" i="2"/>
  <c r="BE623" i="2"/>
  <c r="BI622" i="2"/>
  <c r="BH622" i="2"/>
  <c r="BG622" i="2"/>
  <c r="BF622" i="2"/>
  <c r="T622" i="2"/>
  <c r="R622" i="2"/>
  <c r="P622" i="2"/>
  <c r="BK622" i="2"/>
  <c r="J622" i="2"/>
  <c r="BE622" i="2" s="1"/>
  <c r="BI614" i="2"/>
  <c r="BH614" i="2"/>
  <c r="BG614" i="2"/>
  <c r="BF614" i="2"/>
  <c r="T614" i="2"/>
  <c r="R614" i="2"/>
  <c r="P614" i="2"/>
  <c r="BK614" i="2"/>
  <c r="J614" i="2"/>
  <c r="BE614" i="2"/>
  <c r="BI612" i="2"/>
  <c r="BH612" i="2"/>
  <c r="BG612" i="2"/>
  <c r="BF612" i="2"/>
  <c r="T612" i="2"/>
  <c r="R612" i="2"/>
  <c r="P612" i="2"/>
  <c r="BK612" i="2"/>
  <c r="J612" i="2"/>
  <c r="BE612" i="2" s="1"/>
  <c r="BI596" i="2"/>
  <c r="BH596" i="2"/>
  <c r="BG596" i="2"/>
  <c r="BF596" i="2"/>
  <c r="T596" i="2"/>
  <c r="R596" i="2"/>
  <c r="P596" i="2"/>
  <c r="BK596" i="2"/>
  <c r="J596" i="2"/>
  <c r="BE596" i="2"/>
  <c r="BI593" i="2"/>
  <c r="BH593" i="2"/>
  <c r="BG593" i="2"/>
  <c r="BF593" i="2"/>
  <c r="T593" i="2"/>
  <c r="R593" i="2"/>
  <c r="P593" i="2"/>
  <c r="BK593" i="2"/>
  <c r="J593" i="2"/>
  <c r="BE593" i="2" s="1"/>
  <c r="BI590" i="2"/>
  <c r="BH590" i="2"/>
  <c r="BG590" i="2"/>
  <c r="BF590" i="2"/>
  <c r="T590" i="2"/>
  <c r="R590" i="2"/>
  <c r="P590" i="2"/>
  <c r="BK590" i="2"/>
  <c r="J590" i="2"/>
  <c r="BE590" i="2"/>
  <c r="BI584" i="2"/>
  <c r="BH584" i="2"/>
  <c r="BG584" i="2"/>
  <c r="BF584" i="2"/>
  <c r="T584" i="2"/>
  <c r="R584" i="2"/>
  <c r="P584" i="2"/>
  <c r="BK584" i="2"/>
  <c r="J584" i="2"/>
  <c r="BE584" i="2" s="1"/>
  <c r="BI582" i="2"/>
  <c r="BH582" i="2"/>
  <c r="BG582" i="2"/>
  <c r="BF582" i="2"/>
  <c r="T582" i="2"/>
  <c r="R582" i="2"/>
  <c r="P582" i="2"/>
  <c r="BK582" i="2"/>
  <c r="J582" i="2"/>
  <c r="BE582" i="2"/>
  <c r="BI580" i="2"/>
  <c r="BH580" i="2"/>
  <c r="BG580" i="2"/>
  <c r="BF580" i="2"/>
  <c r="T580" i="2"/>
  <c r="R580" i="2"/>
  <c r="P580" i="2"/>
  <c r="BK580" i="2"/>
  <c r="J580" i="2"/>
  <c r="BE580" i="2" s="1"/>
  <c r="BI578" i="2"/>
  <c r="BH578" i="2"/>
  <c r="BG578" i="2"/>
  <c r="BF578" i="2"/>
  <c r="T578" i="2"/>
  <c r="R578" i="2"/>
  <c r="P578" i="2"/>
  <c r="BK578" i="2"/>
  <c r="J578" i="2"/>
  <c r="BE578" i="2"/>
  <c r="BI571" i="2"/>
  <c r="BH571" i="2"/>
  <c r="BG571" i="2"/>
  <c r="BF571" i="2"/>
  <c r="T571" i="2"/>
  <c r="R571" i="2"/>
  <c r="P571" i="2"/>
  <c r="BK571" i="2"/>
  <c r="J571" i="2"/>
  <c r="BE571" i="2" s="1"/>
  <c r="BI555" i="2"/>
  <c r="BH555" i="2"/>
  <c r="BG555" i="2"/>
  <c r="BF555" i="2"/>
  <c r="T555" i="2"/>
  <c r="R555" i="2"/>
  <c r="P555" i="2"/>
  <c r="BK555" i="2"/>
  <c r="J555" i="2"/>
  <c r="BE555" i="2"/>
  <c r="BI553" i="2"/>
  <c r="BH553" i="2"/>
  <c r="BG553" i="2"/>
  <c r="BF553" i="2"/>
  <c r="T553" i="2"/>
  <c r="R553" i="2"/>
  <c r="P553" i="2"/>
  <c r="BK553" i="2"/>
  <c r="J553" i="2"/>
  <c r="BE553" i="2" s="1"/>
  <c r="BI551" i="2"/>
  <c r="BH551" i="2"/>
  <c r="BG551" i="2"/>
  <c r="BF551" i="2"/>
  <c r="T551" i="2"/>
  <c r="R551" i="2"/>
  <c r="P551" i="2"/>
  <c r="BK551" i="2"/>
  <c r="J551" i="2"/>
  <c r="BE551" i="2"/>
  <c r="BI548" i="2"/>
  <c r="BH548" i="2"/>
  <c r="BG548" i="2"/>
  <c r="BF548" i="2"/>
  <c r="T548" i="2"/>
  <c r="R548" i="2"/>
  <c r="P548" i="2"/>
  <c r="BK548" i="2"/>
  <c r="BK527" i="2" s="1"/>
  <c r="J527" i="2" s="1"/>
  <c r="J99" i="2" s="1"/>
  <c r="J548" i="2"/>
  <c r="BE548" i="2" s="1"/>
  <c r="BI545" i="2"/>
  <c r="BH545" i="2"/>
  <c r="BG545" i="2"/>
  <c r="BF545" i="2"/>
  <c r="T545" i="2"/>
  <c r="R545" i="2"/>
  <c r="P545" i="2"/>
  <c r="BK545" i="2"/>
  <c r="J545" i="2"/>
  <c r="BE545" i="2"/>
  <c r="BI541" i="2"/>
  <c r="BH541" i="2"/>
  <c r="BG541" i="2"/>
  <c r="BF541" i="2"/>
  <c r="T541" i="2"/>
  <c r="R541" i="2"/>
  <c r="P541" i="2"/>
  <c r="BK541" i="2"/>
  <c r="J541" i="2"/>
  <c r="BE541" i="2" s="1"/>
  <c r="BI540" i="2"/>
  <c r="BH540" i="2"/>
  <c r="BG540" i="2"/>
  <c r="BF540" i="2"/>
  <c r="T540" i="2"/>
  <c r="R540" i="2"/>
  <c r="P540" i="2"/>
  <c r="BK540" i="2"/>
  <c r="J540" i="2"/>
  <c r="BE540" i="2"/>
  <c r="BI538" i="2"/>
  <c r="BH538" i="2"/>
  <c r="BG538" i="2"/>
  <c r="BF538" i="2"/>
  <c r="T538" i="2"/>
  <c r="R538" i="2"/>
  <c r="P538" i="2"/>
  <c r="BK538" i="2"/>
  <c r="J538" i="2"/>
  <c r="BE538" i="2" s="1"/>
  <c r="BI534" i="2"/>
  <c r="BH534" i="2"/>
  <c r="BG534" i="2"/>
  <c r="BF534" i="2"/>
  <c r="T534" i="2"/>
  <c r="R534" i="2"/>
  <c r="P534" i="2"/>
  <c r="BK534" i="2"/>
  <c r="J534" i="2"/>
  <c r="BE534" i="2"/>
  <c r="BI528" i="2"/>
  <c r="BH528" i="2"/>
  <c r="BG528" i="2"/>
  <c r="BF528" i="2"/>
  <c r="T528" i="2"/>
  <c r="R528" i="2"/>
  <c r="R527" i="2"/>
  <c r="P528" i="2"/>
  <c r="BK528" i="2"/>
  <c r="J528" i="2"/>
  <c r="BE528" i="2" s="1"/>
  <c r="BI513" i="2"/>
  <c r="BH513" i="2"/>
  <c r="BG513" i="2"/>
  <c r="BF513" i="2"/>
  <c r="T513" i="2"/>
  <c r="T498" i="2" s="1"/>
  <c r="R513" i="2"/>
  <c r="P513" i="2"/>
  <c r="BK513" i="2"/>
  <c r="J513" i="2"/>
  <c r="BE513" i="2" s="1"/>
  <c r="BI499" i="2"/>
  <c r="BH499" i="2"/>
  <c r="BG499" i="2"/>
  <c r="BF499" i="2"/>
  <c r="T499" i="2"/>
  <c r="R499" i="2"/>
  <c r="R498" i="2" s="1"/>
  <c r="P499" i="2"/>
  <c r="P498" i="2"/>
  <c r="BK499" i="2"/>
  <c r="J499" i="2"/>
  <c r="BE499" i="2"/>
  <c r="BI488" i="2"/>
  <c r="BH488" i="2"/>
  <c r="BG488" i="2"/>
  <c r="BF488" i="2"/>
  <c r="T488" i="2"/>
  <c r="R488" i="2"/>
  <c r="P488" i="2"/>
  <c r="BK488" i="2"/>
  <c r="J488" i="2"/>
  <c r="BE488" i="2"/>
  <c r="BI478" i="2"/>
  <c r="BH478" i="2"/>
  <c r="BG478" i="2"/>
  <c r="BF478" i="2"/>
  <c r="T478" i="2"/>
  <c r="R478" i="2"/>
  <c r="P478" i="2"/>
  <c r="BK478" i="2"/>
  <c r="J478" i="2"/>
  <c r="BE478" i="2" s="1"/>
  <c r="BI468" i="2"/>
  <c r="BH468" i="2"/>
  <c r="BG468" i="2"/>
  <c r="BF468" i="2"/>
  <c r="T468" i="2"/>
  <c r="R468" i="2"/>
  <c r="P468" i="2"/>
  <c r="BK468" i="2"/>
  <c r="J468" i="2"/>
  <c r="BE468" i="2"/>
  <c r="BI458" i="2"/>
  <c r="BH458" i="2"/>
  <c r="BG458" i="2"/>
  <c r="BF458" i="2"/>
  <c r="T458" i="2"/>
  <c r="R458" i="2"/>
  <c r="P458" i="2"/>
  <c r="BK458" i="2"/>
  <c r="BK422" i="2" s="1"/>
  <c r="J422" i="2" s="1"/>
  <c r="J97" i="2" s="1"/>
  <c r="J458" i="2"/>
  <c r="BE458" i="2" s="1"/>
  <c r="BI455" i="2"/>
  <c r="BH455" i="2"/>
  <c r="BG455" i="2"/>
  <c r="BF455" i="2"/>
  <c r="T455" i="2"/>
  <c r="R455" i="2"/>
  <c r="P455" i="2"/>
  <c r="BK455" i="2"/>
  <c r="J455" i="2"/>
  <c r="BE455" i="2"/>
  <c r="BI448" i="2"/>
  <c r="BH448" i="2"/>
  <c r="BG448" i="2"/>
  <c r="BF448" i="2"/>
  <c r="T448" i="2"/>
  <c r="R448" i="2"/>
  <c r="P448" i="2"/>
  <c r="BK448" i="2"/>
  <c r="J448" i="2"/>
  <c r="BE448" i="2" s="1"/>
  <c r="BI442" i="2"/>
  <c r="BH442" i="2"/>
  <c r="BG442" i="2"/>
  <c r="BF442" i="2"/>
  <c r="T442" i="2"/>
  <c r="R442" i="2"/>
  <c r="P442" i="2"/>
  <c r="BK442" i="2"/>
  <c r="J442" i="2"/>
  <c r="BE442" i="2"/>
  <c r="BI436" i="2"/>
  <c r="BH436" i="2"/>
  <c r="BG436" i="2"/>
  <c r="BF436" i="2"/>
  <c r="T436" i="2"/>
  <c r="R436" i="2"/>
  <c r="P436" i="2"/>
  <c r="BK436" i="2"/>
  <c r="J436" i="2"/>
  <c r="BE436" i="2" s="1"/>
  <c r="BI430" i="2"/>
  <c r="BH430" i="2"/>
  <c r="BG430" i="2"/>
  <c r="BF430" i="2"/>
  <c r="T430" i="2"/>
  <c r="R430" i="2"/>
  <c r="P430" i="2"/>
  <c r="BK430" i="2"/>
  <c r="J430" i="2"/>
  <c r="BE430" i="2"/>
  <c r="BI423" i="2"/>
  <c r="BH423" i="2"/>
  <c r="BG423" i="2"/>
  <c r="BF423" i="2"/>
  <c r="T423" i="2"/>
  <c r="R423" i="2"/>
  <c r="R422" i="2"/>
  <c r="P423" i="2"/>
  <c r="BK423" i="2"/>
  <c r="J423" i="2"/>
  <c r="BE423" i="2"/>
  <c r="BI419" i="2"/>
  <c r="BH419" i="2"/>
  <c r="BG419" i="2"/>
  <c r="BF419" i="2"/>
  <c r="T419" i="2"/>
  <c r="R419" i="2"/>
  <c r="P419" i="2"/>
  <c r="BK419" i="2"/>
  <c r="J419" i="2"/>
  <c r="BE419" i="2" s="1"/>
  <c r="BI417" i="2"/>
  <c r="BH417" i="2"/>
  <c r="BG417" i="2"/>
  <c r="BF417" i="2"/>
  <c r="T417" i="2"/>
  <c r="R417" i="2"/>
  <c r="P417" i="2"/>
  <c r="BK417" i="2"/>
  <c r="J417" i="2"/>
  <c r="BE417" i="2"/>
  <c r="BI413" i="2"/>
  <c r="BH413" i="2"/>
  <c r="BG413" i="2"/>
  <c r="BF413" i="2"/>
  <c r="T413" i="2"/>
  <c r="R413" i="2"/>
  <c r="P413" i="2"/>
  <c r="BK413" i="2"/>
  <c r="J413" i="2"/>
  <c r="BE413" i="2" s="1"/>
  <c r="BI394" i="2"/>
  <c r="BH394" i="2"/>
  <c r="BG394" i="2"/>
  <c r="BF394" i="2"/>
  <c r="T394" i="2"/>
  <c r="R394" i="2"/>
  <c r="P394" i="2"/>
  <c r="BK394" i="2"/>
  <c r="J394" i="2"/>
  <c r="BE394" i="2"/>
  <c r="BI373" i="2"/>
  <c r="BH373" i="2"/>
  <c r="BG373" i="2"/>
  <c r="BF373" i="2"/>
  <c r="T373" i="2"/>
  <c r="R373" i="2"/>
  <c r="P373" i="2"/>
  <c r="BK373" i="2"/>
  <c r="J373" i="2"/>
  <c r="BE373" i="2" s="1"/>
  <c r="BI352" i="2"/>
  <c r="BH352" i="2"/>
  <c r="BG352" i="2"/>
  <c r="BF352" i="2"/>
  <c r="T352" i="2"/>
  <c r="R352" i="2"/>
  <c r="P352" i="2"/>
  <c r="BK352" i="2"/>
  <c r="J352" i="2"/>
  <c r="BE352" i="2"/>
  <c r="BI331" i="2"/>
  <c r="BH331" i="2"/>
  <c r="BG331" i="2"/>
  <c r="BF331" i="2"/>
  <c r="T331" i="2"/>
  <c r="R331" i="2"/>
  <c r="P331" i="2"/>
  <c r="BK331" i="2"/>
  <c r="J331" i="2"/>
  <c r="BE331" i="2" s="1"/>
  <c r="BI329" i="2"/>
  <c r="BH329" i="2"/>
  <c r="BG329" i="2"/>
  <c r="BF329" i="2"/>
  <c r="T329" i="2"/>
  <c r="R329" i="2"/>
  <c r="P329" i="2"/>
  <c r="BK329" i="2"/>
  <c r="J329" i="2"/>
  <c r="BE329" i="2"/>
  <c r="BI328" i="2"/>
  <c r="BH328" i="2"/>
  <c r="BG328" i="2"/>
  <c r="BF328" i="2"/>
  <c r="T328" i="2"/>
  <c r="R328" i="2"/>
  <c r="P328" i="2"/>
  <c r="BK328" i="2"/>
  <c r="J328" i="2"/>
  <c r="BE328" i="2" s="1"/>
  <c r="BI307" i="2"/>
  <c r="BH307" i="2"/>
  <c r="BG307" i="2"/>
  <c r="BF307" i="2"/>
  <c r="T307" i="2"/>
  <c r="R307" i="2"/>
  <c r="P307" i="2"/>
  <c r="BK307" i="2"/>
  <c r="J307" i="2"/>
  <c r="BE307" i="2"/>
  <c r="BI287" i="2"/>
  <c r="BH287" i="2"/>
  <c r="BG287" i="2"/>
  <c r="BF287" i="2"/>
  <c r="T287" i="2"/>
  <c r="R287" i="2"/>
  <c r="P287" i="2"/>
  <c r="BK287" i="2"/>
  <c r="J287" i="2"/>
  <c r="BE287" i="2" s="1"/>
  <c r="BI285" i="2"/>
  <c r="BH285" i="2"/>
  <c r="BG285" i="2"/>
  <c r="BF285" i="2"/>
  <c r="T285" i="2"/>
  <c r="R285" i="2"/>
  <c r="P285" i="2"/>
  <c r="BK285" i="2"/>
  <c r="J285" i="2"/>
  <c r="BE285" i="2"/>
  <c r="BI265" i="2"/>
  <c r="BH265" i="2"/>
  <c r="BG265" i="2"/>
  <c r="BF265" i="2"/>
  <c r="T265" i="2"/>
  <c r="R265" i="2"/>
  <c r="P265" i="2"/>
  <c r="BK265" i="2"/>
  <c r="J265" i="2"/>
  <c r="BE265" i="2" s="1"/>
  <c r="BI264" i="2"/>
  <c r="BH264" i="2"/>
  <c r="BG264" i="2"/>
  <c r="BF264" i="2"/>
  <c r="T264" i="2"/>
  <c r="R264" i="2"/>
  <c r="P264" i="2"/>
  <c r="BK264" i="2"/>
  <c r="J264" i="2"/>
  <c r="BE264" i="2"/>
  <c r="BI245" i="2"/>
  <c r="BH245" i="2"/>
  <c r="BG245" i="2"/>
  <c r="BF245" i="2"/>
  <c r="T245" i="2"/>
  <c r="R245" i="2"/>
  <c r="P245" i="2"/>
  <c r="BK245" i="2"/>
  <c r="J245" i="2"/>
  <c r="BE245" i="2" s="1"/>
  <c r="BI236" i="2"/>
  <c r="BH236" i="2"/>
  <c r="BG236" i="2"/>
  <c r="BF236" i="2"/>
  <c r="T236" i="2"/>
  <c r="R236" i="2"/>
  <c r="P236" i="2"/>
  <c r="BK236" i="2"/>
  <c r="J236" i="2"/>
  <c r="BE236" i="2"/>
  <c r="BI227" i="2"/>
  <c r="BH227" i="2"/>
  <c r="BG227" i="2"/>
  <c r="BF227" i="2"/>
  <c r="T227" i="2"/>
  <c r="R227" i="2"/>
  <c r="P227" i="2"/>
  <c r="BK227" i="2"/>
  <c r="J227" i="2"/>
  <c r="BE227" i="2" s="1"/>
  <c r="BI218" i="2"/>
  <c r="BH218" i="2"/>
  <c r="BG218" i="2"/>
  <c r="BF218" i="2"/>
  <c r="T218" i="2"/>
  <c r="R218" i="2"/>
  <c r="P218" i="2"/>
  <c r="BK218" i="2"/>
  <c r="J218" i="2"/>
  <c r="BE218" i="2"/>
  <c r="BI209" i="2"/>
  <c r="BH209" i="2"/>
  <c r="BG209" i="2"/>
  <c r="BF209" i="2"/>
  <c r="T209" i="2"/>
  <c r="R209" i="2"/>
  <c r="P209" i="2"/>
  <c r="BK209" i="2"/>
  <c r="J209" i="2"/>
  <c r="BE209" i="2" s="1"/>
  <c r="BI197" i="2"/>
  <c r="BH197" i="2"/>
  <c r="BG197" i="2"/>
  <c r="BF197" i="2"/>
  <c r="T197" i="2"/>
  <c r="R197" i="2"/>
  <c r="P197" i="2"/>
  <c r="BK197" i="2"/>
  <c r="J197" i="2"/>
  <c r="BE197" i="2"/>
  <c r="BI185" i="2"/>
  <c r="BH185" i="2"/>
  <c r="BG185" i="2"/>
  <c r="BF185" i="2"/>
  <c r="T185" i="2"/>
  <c r="R185" i="2"/>
  <c r="P185" i="2"/>
  <c r="BK185" i="2"/>
  <c r="J185" i="2"/>
  <c r="BE185" i="2" s="1"/>
  <c r="BI176" i="2"/>
  <c r="BH176" i="2"/>
  <c r="BG176" i="2"/>
  <c r="BF176" i="2"/>
  <c r="T176" i="2"/>
  <c r="R176" i="2"/>
  <c r="P176" i="2"/>
  <c r="BK176" i="2"/>
  <c r="J176" i="2"/>
  <c r="BE176" i="2"/>
  <c r="BI167" i="2"/>
  <c r="BH167" i="2"/>
  <c r="BG167" i="2"/>
  <c r="BF167" i="2"/>
  <c r="T167" i="2"/>
  <c r="R167" i="2"/>
  <c r="P167" i="2"/>
  <c r="BK167" i="2"/>
  <c r="BK138" i="2" s="1"/>
  <c r="J167" i="2"/>
  <c r="BE167" i="2" s="1"/>
  <c r="BI155" i="2"/>
  <c r="BH155" i="2"/>
  <c r="BG155" i="2"/>
  <c r="BF155" i="2"/>
  <c r="T155" i="2"/>
  <c r="R155" i="2"/>
  <c r="R138" i="2" s="1"/>
  <c r="R137" i="2" s="1"/>
  <c r="R136" i="2" s="1"/>
  <c r="P155" i="2"/>
  <c r="BK155" i="2"/>
  <c r="J155" i="2"/>
  <c r="BE155" i="2"/>
  <c r="BI143" i="2"/>
  <c r="BH143" i="2"/>
  <c r="BG143" i="2"/>
  <c r="BF143" i="2"/>
  <c r="T143" i="2"/>
  <c r="T138" i="2" s="1"/>
  <c r="R143" i="2"/>
  <c r="P143" i="2"/>
  <c r="BK143" i="2"/>
  <c r="J143" i="2"/>
  <c r="BE143" i="2" s="1"/>
  <c r="BI139" i="2"/>
  <c r="BH139" i="2"/>
  <c r="BG139" i="2"/>
  <c r="BF139" i="2"/>
  <c r="T139" i="2"/>
  <c r="R139" i="2"/>
  <c r="P139" i="2"/>
  <c r="P138" i="2"/>
  <c r="BK139" i="2"/>
  <c r="J139" i="2"/>
  <c r="BE139" i="2"/>
  <c r="J133" i="2"/>
  <c r="J132" i="2"/>
  <c r="F132" i="2"/>
  <c r="F130" i="2"/>
  <c r="E128" i="2"/>
  <c r="BI117" i="2"/>
  <c r="BH117" i="2"/>
  <c r="BG117" i="2"/>
  <c r="BF117" i="2"/>
  <c r="BI116" i="2"/>
  <c r="BH116" i="2"/>
  <c r="BG116" i="2"/>
  <c r="BF116" i="2"/>
  <c r="F34" i="2" s="1"/>
  <c r="BA95" i="1" s="1"/>
  <c r="BA94" i="1" s="1"/>
  <c r="BE116" i="2"/>
  <c r="BI115" i="2"/>
  <c r="BH115" i="2"/>
  <c r="BG115" i="2"/>
  <c r="F35" i="2" s="1"/>
  <c r="BB95" i="1" s="1"/>
  <c r="BB94" i="1" s="1"/>
  <c r="BF115" i="2"/>
  <c r="BE115" i="2"/>
  <c r="BI114" i="2"/>
  <c r="BH114" i="2"/>
  <c r="F36" i="2" s="1"/>
  <c r="BC95" i="1" s="1"/>
  <c r="BC94" i="1" s="1"/>
  <c r="BG114" i="2"/>
  <c r="BF114" i="2"/>
  <c r="BE114" i="2"/>
  <c r="BI113" i="2"/>
  <c r="BH113" i="2"/>
  <c r="BG113" i="2"/>
  <c r="BF113" i="2"/>
  <c r="BE113" i="2"/>
  <c r="BI112" i="2"/>
  <c r="BH112" i="2"/>
  <c r="BG112" i="2"/>
  <c r="BF112" i="2"/>
  <c r="BE112" i="2"/>
  <c r="J90" i="2"/>
  <c r="J89" i="2"/>
  <c r="F89" i="2"/>
  <c r="F87" i="2"/>
  <c r="E85" i="2"/>
  <c r="J16" i="2"/>
  <c r="E16" i="2"/>
  <c r="F133" i="2"/>
  <c r="F90" i="2"/>
  <c r="J15" i="2"/>
  <c r="J10" i="2"/>
  <c r="J130" i="2"/>
  <c r="J87" i="2"/>
  <c r="AS94" i="1"/>
  <c r="L90" i="1"/>
  <c r="AM90" i="1"/>
  <c r="AM89" i="1"/>
  <c r="L89" i="1"/>
  <c r="AM87" i="1"/>
  <c r="L87" i="1"/>
  <c r="L85" i="1"/>
  <c r="L84" i="1"/>
  <c r="W31" i="1" l="1"/>
  <c r="AX94" i="1"/>
  <c r="J138" i="2"/>
  <c r="J96" i="2" s="1"/>
  <c r="W32" i="1"/>
  <c r="AY94" i="1"/>
  <c r="AW94" i="1"/>
  <c r="AK30" i="1" s="1"/>
  <c r="W30" i="1"/>
  <c r="P627" i="2"/>
  <c r="J643" i="2"/>
  <c r="J103" i="2" s="1"/>
  <c r="T422" i="2"/>
  <c r="T137" i="2" s="1"/>
  <c r="T136" i="2" s="1"/>
  <c r="T527" i="2"/>
  <c r="F37" i="2"/>
  <c r="BD95" i="1" s="1"/>
  <c r="BD94" i="1" s="1"/>
  <c r="W33" i="1" s="1"/>
  <c r="J34" i="2"/>
  <c r="AW95" i="1" s="1"/>
  <c r="P422" i="2"/>
  <c r="P137" i="2" s="1"/>
  <c r="P136" i="2" s="1"/>
  <c r="AU95" i="1" s="1"/>
  <c r="AU94" i="1" s="1"/>
  <c r="BK498" i="2"/>
  <c r="J498" i="2" s="1"/>
  <c r="J98" i="2" s="1"/>
  <c r="P527" i="2"/>
  <c r="P642" i="2"/>
  <c r="BK653" i="2"/>
  <c r="J653" i="2" s="1"/>
  <c r="J107" i="2" s="1"/>
  <c r="BK642" i="2" l="1"/>
  <c r="J642" i="2" s="1"/>
  <c r="J102" i="2" s="1"/>
  <c r="BK137" i="2"/>
  <c r="BK136" i="2" l="1"/>
  <c r="J136" i="2" s="1"/>
  <c r="J94" i="2" s="1"/>
  <c r="J137" i="2"/>
  <c r="J95" i="2" s="1"/>
  <c r="J28" i="2" l="1"/>
  <c r="J117" i="2" l="1"/>
  <c r="J111" i="2" l="1"/>
  <c r="BE117" i="2"/>
  <c r="J33" i="2" l="1"/>
  <c r="AV95" i="1" s="1"/>
  <c r="AT95" i="1" s="1"/>
  <c r="F33" i="2"/>
  <c r="AZ95" i="1" s="1"/>
  <c r="AZ94" i="1" s="1"/>
  <c r="J29" i="2"/>
  <c r="J30" i="2" s="1"/>
  <c r="J119" i="2"/>
  <c r="AG95" i="1" l="1"/>
  <c r="J39" i="2"/>
  <c r="AV94" i="1"/>
  <c r="W29" i="1"/>
  <c r="AT94" i="1" l="1"/>
  <c r="AK29" i="1"/>
  <c r="AN95" i="1"/>
  <c r="AG94" i="1"/>
  <c r="AK26" i="1" l="1"/>
  <c r="AK35" i="1" s="1"/>
  <c r="AN94" i="1"/>
</calcChain>
</file>

<file path=xl/sharedStrings.xml><?xml version="1.0" encoding="utf-8"?>
<sst xmlns="http://schemas.openxmlformats.org/spreadsheetml/2006/main" count="5526" uniqueCount="606">
  <si>
    <t>Export Komplet</t>
  </si>
  <si>
    <t/>
  </si>
  <si>
    <t>2.0</t>
  </si>
  <si>
    <t>ZAMOK</t>
  </si>
  <si>
    <t>False</t>
  </si>
  <si>
    <t>{ad3565f6-3083-4bf4-8ddd-1d52b9c907a9}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</si>
  <si>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</si>
  <si>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</si>
  <si>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</si>
  <si>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</si>
  <si>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</si>
  <si>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</si>
  <si>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</si>
  <si>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</si>
  <si>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200302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</si>
  <si>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</si>
  <si>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</si>
  <si>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Ležatá kanalizace pod 1.PP 2.-4.etapa</t>
  </si>
  <si>
    <t>KSO:</t>
  </si>
  <si>
    <t>801 39 19</t>
  </si>
  <si>
    <t>CC-CZ:</t>
  </si>
  <si>
    <t>Místo:</t>
  </si>
  <si>
    <t>Rektorát MU, Žerotínovo nám. 617/9, 601 77 Brno</t>
  </si>
  <si>
    <t>Datum:</t>
  </si>
  <si>
    <t>12. 3. 2020</t>
  </si>
  <si>
    <t>Zadavatel:</t>
  </si>
  <si>
    <t>IČ:</t>
  </si>
  <si>
    <t>28329970</t>
  </si>
  <si>
    <t>ATELIER 2005 s.r.o., Havlíčkova 37, 602 00 Brno</t>
  </si>
  <si>
    <t>DIČ:</t>
  </si>
  <si>
    <t>CZ28329970</t>
  </si>
  <si>
    <t>Uchazeč:</t>
  </si>
  <si>
    <t>Vyplň údaj</t>
  </si>
  <si>
    <t>Projektant:</t>
  </si>
  <si>
    <t>True</t>
  </si>
  <si>
    <t>Zpracovatel:</t>
  </si>
  <si>
    <t>10546502</t>
  </si>
  <si>
    <t>Z.Švanda</t>
  </si>
  <si>
    <t>CZ10546502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</si>
  <si>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</si>
  <si>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</si>
  <si>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</si>
  <si>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</si>
  <si>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</si>
  <si>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</si>
  <si>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</si>
  <si>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</si>
  <si>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</si>
  <si>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</si>
  <si>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</si>
  <si>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</si>
  <si>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</si>
  <si>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</si>
  <si>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</si>
  <si>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</si>
  <si>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</si>
  <si>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</si>
  <si>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</si>
  <si>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</si>
  <si>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</si>
  <si>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</si>
  <si>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</si>
  <si>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</si>
  <si>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</si>
  <si>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</si>
  <si>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</si>
  <si>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</si>
  <si>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</si>
  <si>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</si>
  <si>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</si>
  <si>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</si>
  <si>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</si>
  <si>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</si>
  <si>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</si>
  <si>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</si>
  <si>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</si>
  <si>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</si>
  <si>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</si>
  <si>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</si>
  <si>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</si>
  <si>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</si>
  <si>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</si>
  <si>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</si>
  <si>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</si>
  <si>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</si>
  <si>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</si>
  <si>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</si>
  <si>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</si>
  <si>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</si>
  <si>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</si>
  <si>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</si>
  <si>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</si>
  <si>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</si>
  <si>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</si>
  <si>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</si>
  <si>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</si>
  <si>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</si>
  <si>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</si>
  <si>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</si>
  <si>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</si>
  <si>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</si>
  <si>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</si>
  <si>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</si>
  <si>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</si>
  <si>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</si>
  <si>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</si>
  <si>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741 - Elektroinstalace - silnoproud</t>
  </si>
  <si>
    <t xml:space="preserve">    751 - Vzduchotechnika</t>
  </si>
  <si>
    <t xml:space="preserve">    766 - Konstrukce truhlářské</t>
  </si>
  <si>
    <t xml:space="preserve">    767 - Konstrukce zámečnické</t>
  </si>
  <si>
    <t xml:space="preserve">    784 - Dokončovací práce - malby a tapety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</si>
  <si>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</si>
  <si>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</si>
  <si>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</si>
  <si>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</si>
  <si>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</si>
  <si>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</si>
  <si>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</si>
  <si>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</si>
  <si>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</si>
  <si>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</si>
  <si>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</si>
  <si>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</si>
  <si>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</si>
  <si>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</si>
  <si>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</si>
  <si>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</si>
  <si>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</si>
  <si>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</si>
  <si>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</si>
  <si>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</si>
  <si>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</si>
  <si>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</si>
  <si>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</si>
  <si>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</si>
  <si>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</si>
  <si>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</si>
  <si>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</si>
  <si>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</si>
  <si>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130901121</t>
  </si>
  <si>
    <t>Bourání kcí v hloubených vykopávkách ze zdiva z betonu prostého ručně</t>
  </si>
  <si>
    <t>m3</t>
  </si>
  <si>
    <t>4</t>
  </si>
  <si>
    <t>2106734693</t>
  </si>
  <si>
    <t>VV</t>
  </si>
  <si>
    <t>bourání nepředpokládaných bet. konstrukcí ve výkopech</t>
  </si>
  <si>
    <t>nebo obetonovaného potrubí</t>
  </si>
  <si>
    <t>5</t>
  </si>
  <si>
    <t>132212202</t>
  </si>
  <si>
    <t>Hloubení rýh š přes 600 do 2000 mm ručním nebo pneum nářadím v nesoudržných horninách tř. 3</t>
  </si>
  <si>
    <t>548518104</t>
  </si>
  <si>
    <t>027 kuchyňka</t>
  </si>
  <si>
    <t>(8,60*1,00*0,90)+(2,0*1,00*0,75)</t>
  </si>
  <si>
    <t>024 chodba</t>
  </si>
  <si>
    <t>(1,40*1,00*0,80)+(6,70*1,00*0,80)</t>
  </si>
  <si>
    <t>019 sklad</t>
  </si>
  <si>
    <t>(3,80*1,00*1,80)</t>
  </si>
  <si>
    <t>006 sklad</t>
  </si>
  <si>
    <t>(1,90*1,00*1,80)</t>
  </si>
  <si>
    <t>009 sklad</t>
  </si>
  <si>
    <t>(4,40*1,00*2,10)</t>
  </si>
  <si>
    <t>Součet</t>
  </si>
  <si>
    <t>3</t>
  </si>
  <si>
    <t>132212209</t>
  </si>
  <si>
    <t>Příplatek za lepivost u hloubení rýh š do 2000 mm ručním nebo pneum nářadím v hornině tř. 3</t>
  </si>
  <si>
    <t>-411727665</t>
  </si>
  <si>
    <t>133202011</t>
  </si>
  <si>
    <t>Hloubení šachet ručním nebo pneum nářadím v soudržných horninách tř. 3, plocha výkopu do 4 m2</t>
  </si>
  <si>
    <t>2124516422</t>
  </si>
  <si>
    <t>montážní jáma</t>
  </si>
  <si>
    <t>(1,20*1,20*2,04)+(1,20*1,20*1,81)</t>
  </si>
  <si>
    <t xml:space="preserve">Š 2.4, 2.6 </t>
  </si>
  <si>
    <t>(1,50*1,50*1,90)*2</t>
  </si>
  <si>
    <t>Mezisoučet</t>
  </si>
  <si>
    <t>Š 2.1, 2.2, 2.3, 2.5, 2.7</t>
  </si>
  <si>
    <t>(1,40*2+1,20*2)*2,30*0,20*5</t>
  </si>
  <si>
    <t>133202019</t>
  </si>
  <si>
    <t>Příplatek za lepivost u hloubení šachet ručním nebo pneum nářadím v horninách tř. 3</t>
  </si>
  <si>
    <t>-123480690</t>
  </si>
  <si>
    <t>6</t>
  </si>
  <si>
    <t>151101101</t>
  </si>
  <si>
    <t>Zřízení příložného pažení a rozepření stěn rýh hl do 2 m</t>
  </si>
  <si>
    <t>m2</t>
  </si>
  <si>
    <t>-1153723452</t>
  </si>
  <si>
    <t>(8,60*0,90)*2+(2,0*0,75)*2</t>
  </si>
  <si>
    <t>(1,40*0,80)*2+(6,70*0,80)*2</t>
  </si>
  <si>
    <t>(3,80*1,80)*2</t>
  </si>
  <si>
    <t>(1,90*1,80)*2</t>
  </si>
  <si>
    <t>(4,40*2,10)*2</t>
  </si>
  <si>
    <t>7</t>
  </si>
  <si>
    <t>151101111</t>
  </si>
  <si>
    <t>Odstranění příložného pažení a rozepření stěn rýh hl do 2 m</t>
  </si>
  <si>
    <t>197351755</t>
  </si>
  <si>
    <t>8</t>
  </si>
  <si>
    <t>151101201</t>
  </si>
  <si>
    <t>Zřízení příložného pažení stěn výkopu hl do 4 m</t>
  </si>
  <si>
    <t>1799553227</t>
  </si>
  <si>
    <t>(1,20*4*2,04)+(1,20*4*1,81)</t>
  </si>
  <si>
    <t>(1,50*4*1,90)*2</t>
  </si>
  <si>
    <t>(1,60*2+1,40*2)*2,30*5</t>
  </si>
  <si>
    <t>9</t>
  </si>
  <si>
    <t>151101211</t>
  </si>
  <si>
    <t>Odstranění příložného pažení stěn hl do 4 m</t>
  </si>
  <si>
    <t>1217297249</t>
  </si>
  <si>
    <t>10</t>
  </si>
  <si>
    <t>151101301</t>
  </si>
  <si>
    <t>Zřízení rozepření stěn při pažení příložném hl do 4 m</t>
  </si>
  <si>
    <t>632689149</t>
  </si>
  <si>
    <t>(1,60*1,40*2,30)*5</t>
  </si>
  <si>
    <t>11</t>
  </si>
  <si>
    <t>151101311</t>
  </si>
  <si>
    <t>Odstranění rozepření stěn při pažení příložném hl do 4 m</t>
  </si>
  <si>
    <t>-793292205</t>
  </si>
  <si>
    <t>12</t>
  </si>
  <si>
    <t>161101101</t>
  </si>
  <si>
    <t>Svislé přemístění výkopku z horniny tř. 1 až 4 hl výkopu do 2,5 m</t>
  </si>
  <si>
    <t>731554453</t>
  </si>
  <si>
    <t>13</t>
  </si>
  <si>
    <t>161101151</t>
  </si>
  <si>
    <t>Svislé přemístění výkopku z horniny tř. 5 až 7 hl výkopu do 2,5 m</t>
  </si>
  <si>
    <t>545896131</t>
  </si>
  <si>
    <t>14</t>
  </si>
  <si>
    <t>161101501</t>
  </si>
  <si>
    <t>Svislé přemístění výkopku nošením svisle do v 3 m v hornině tř. 1 až 4</t>
  </si>
  <si>
    <t>2031000514</t>
  </si>
  <si>
    <t>61,274*2 'Přepočtené koeficientem množství</t>
  </si>
  <si>
    <t>161101551</t>
  </si>
  <si>
    <t>Svislé přemístění výkopku nošením svisle do v 3 m v hornině tř. 5 až 7</t>
  </si>
  <si>
    <t>-1257637327</t>
  </si>
  <si>
    <t>5*2 'Přepočtené koeficientem množství</t>
  </si>
  <si>
    <t>16</t>
  </si>
  <si>
    <t>162201211</t>
  </si>
  <si>
    <t>Vodorovné přemístění výkopku z horniny tř. 1 až 4 stavebním kolečkem do 10 m</t>
  </si>
  <si>
    <t>-575991113</t>
  </si>
  <si>
    <t>17</t>
  </si>
  <si>
    <t>162201219</t>
  </si>
  <si>
    <t>Příplatek k vodorovnému přemístění výkopku z horniny tř. 1 až 4 stavebním kolečkem ZKD 10 m</t>
  </si>
  <si>
    <t>527999984</t>
  </si>
  <si>
    <t>61,274*4 'Přepočtené koeficientem množství</t>
  </si>
  <si>
    <t>18</t>
  </si>
  <si>
    <t>162201261</t>
  </si>
  <si>
    <t>Vodorovné přemístění výkopku z horniny tř. 5 až 7 stavebním kolečkem do 10 m</t>
  </si>
  <si>
    <t>492064900</t>
  </si>
  <si>
    <t>19</t>
  </si>
  <si>
    <t>162201269</t>
  </si>
  <si>
    <t>Příplatek k vodorovnému přemístění výkopku z horniny tř. 5 až 7 stavebním kolečkem ZKD 10 m</t>
  </si>
  <si>
    <t>-1285869294</t>
  </si>
  <si>
    <t>5*4 'Přepočtené koeficientem množství</t>
  </si>
  <si>
    <t>20</t>
  </si>
  <si>
    <t>162701105</t>
  </si>
  <si>
    <t>Vodorovné přemístění do 10000 m výkopku/sypaniny z horniny tř. 1 až 4</t>
  </si>
  <si>
    <t>-1139975782</t>
  </si>
  <si>
    <t>"beton z výkopů" 5</t>
  </si>
  <si>
    <t>167101103</t>
  </si>
  <si>
    <t>Skládání nebo překládání výkopku z horniny tř. 1 až 4</t>
  </si>
  <si>
    <t>638370377</t>
  </si>
  <si>
    <t>22</t>
  </si>
  <si>
    <t>171201201</t>
  </si>
  <si>
    <t>Uložení sypaniny na skládky</t>
  </si>
  <si>
    <t>577128807</t>
  </si>
  <si>
    <t>23</t>
  </si>
  <si>
    <t>171201211</t>
  </si>
  <si>
    <t>Poplatek za uložení stavebního odpadu - zeminy a kameniva na skládce (10% příměs)</t>
  </si>
  <si>
    <t>t</t>
  </si>
  <si>
    <t>402026387</t>
  </si>
  <si>
    <t>24</t>
  </si>
  <si>
    <t>174101101</t>
  </si>
  <si>
    <t>Zásyp jam, šachet a rýh sypaninou se zhutněním</t>
  </si>
  <si>
    <t>318765868</t>
  </si>
  <si>
    <t>rozdíl mezi kubaturou  výkopů rýh a šachet s odpočtem objemu 2 nových šachet</t>
  </si>
  <si>
    <t>a obsypu vlastního nového potrubí</t>
  </si>
  <si>
    <t>61,274-(1,30*1,10*2,05)*2-20,51</t>
  </si>
  <si>
    <t>25</t>
  </si>
  <si>
    <t>175111101</t>
  </si>
  <si>
    <t>Obsypání potrubí ručně sypaninou bez prohození sítem, uloženou do 3 m</t>
  </si>
  <si>
    <t>-1616669340</t>
  </si>
  <si>
    <t>20,51</t>
  </si>
  <si>
    <t>26</t>
  </si>
  <si>
    <t>M</t>
  </si>
  <si>
    <t>58331200</t>
  </si>
  <si>
    <t>štěrkopísek netříděný zásypový</t>
  </si>
  <si>
    <t>1866177178</t>
  </si>
  <si>
    <t>20,51+34,901</t>
  </si>
  <si>
    <t>55,411*2 'Přepočtené koeficientem množství</t>
  </si>
  <si>
    <t>Zakládání</t>
  </si>
  <si>
    <t>27</t>
  </si>
  <si>
    <t>273313511</t>
  </si>
  <si>
    <t>Základové desky z betonu tř. C 12/15</t>
  </si>
  <si>
    <t>311061461</t>
  </si>
  <si>
    <t>podkladní beton šachet</t>
  </si>
  <si>
    <t>Š 2.4, 2.6</t>
  </si>
  <si>
    <t>(1,50*1,30)*0,10*2</t>
  </si>
  <si>
    <t>(1,40*1,40)*0,10*5</t>
  </si>
  <si>
    <t>28</t>
  </si>
  <si>
    <t>273323511</t>
  </si>
  <si>
    <t>Základové desky ze ŽB pro konstrukce bílých van tř. C 25/30</t>
  </si>
  <si>
    <t>-1630090802</t>
  </si>
  <si>
    <t>(1,30*1,10)*0,15*2</t>
  </si>
  <si>
    <t>(1,25*1,25)*0,15*5</t>
  </si>
  <si>
    <t>29</t>
  </si>
  <si>
    <t>273351121</t>
  </si>
  <si>
    <t>Zřízení bednění základových desek</t>
  </si>
  <si>
    <t>1288071498</t>
  </si>
  <si>
    <t>(1,30+1,10)*2*0,15*2</t>
  </si>
  <si>
    <t>(1,25+1,25)*2*0,15*5</t>
  </si>
  <si>
    <t>30</t>
  </si>
  <si>
    <t>273351122</t>
  </si>
  <si>
    <t>Odstranění bednění základových desek</t>
  </si>
  <si>
    <t>-1136397868</t>
  </si>
  <si>
    <t>31</t>
  </si>
  <si>
    <t>273361821</t>
  </si>
  <si>
    <t>Výztuž základových desek betonářskou ocelí 10 505 (R)</t>
  </si>
  <si>
    <t>-2010021561</t>
  </si>
  <si>
    <t>(6*2,1*0,62)*2/1000</t>
  </si>
  <si>
    <t>(5*2,3*0,62)*2/1000</t>
  </si>
  <si>
    <t>(10*2,4*0,62)*5/1000</t>
  </si>
  <si>
    <t>32</t>
  </si>
  <si>
    <t>275313511</t>
  </si>
  <si>
    <t>Základové patky z betonu tř. C 12/15</t>
  </si>
  <si>
    <t>-1609060589</t>
  </si>
  <si>
    <t>bet. bloky v šachtách</t>
  </si>
  <si>
    <t>(0,30*0,30*1,00)*2</t>
  </si>
  <si>
    <t>33</t>
  </si>
  <si>
    <t>279323111</t>
  </si>
  <si>
    <t>Základová zeď ze ŽB pro konstrukce bílých van tř. C 25/30</t>
  </si>
  <si>
    <t>898585212</t>
  </si>
  <si>
    <t>(1,3*2+0,8*2)*1,8*0,15*2</t>
  </si>
  <si>
    <t>"Š 2.1" (1,40*2+0,80*2)*3,05*0,15</t>
  </si>
  <si>
    <t>"Š 2.2" (1,40*2+0,80*2)*2,32*0,15</t>
  </si>
  <si>
    <t>"Š 2.7" (1,40*2+0,80*2)*0,90*0,15</t>
  </si>
  <si>
    <t>"Š 2.3" (1,40*2+0,80*2)*1,92*0,15</t>
  </si>
  <si>
    <t>"Š 2.5" (1,40*2+0,80*2)*1,70*0,15</t>
  </si>
  <si>
    <t>34</t>
  </si>
  <si>
    <t>279351121</t>
  </si>
  <si>
    <t>Zřízení oboustranného bednění základových zdí</t>
  </si>
  <si>
    <t>-1727638807</t>
  </si>
  <si>
    <t>(1,30*2+1,10*2+1,00*2+0,80*2)*1,80</t>
  </si>
  <si>
    <t>"Š 2.1" (1,40*2+1,20*2+0,80*2+1,00*2)*3,05</t>
  </si>
  <si>
    <t>"Š 2.2" (1,40*2+1,20*2+0,80*2+1,00*2)*2,32</t>
  </si>
  <si>
    <t>"Š 2.7" (1,40*2+1,20*2+0,80*2+1,00*2)*0,90</t>
  </si>
  <si>
    <t>"Š 2.3" (1,40*2+1,20*2+0,80*2+1,00*2)*1,92</t>
  </si>
  <si>
    <t>"Š 2.5" (1,40*2+1,20*2+0,80*2+1,00*2)*1,70</t>
  </si>
  <si>
    <t>35</t>
  </si>
  <si>
    <t>279351122</t>
  </si>
  <si>
    <t>Odstranění oboustranného bednění základových zdí</t>
  </si>
  <si>
    <t>302065080</t>
  </si>
  <si>
    <t>36</t>
  </si>
  <si>
    <t>279362021</t>
  </si>
  <si>
    <t>Výztuž základových zdí nosných svařovanými sítěmi Kari</t>
  </si>
  <si>
    <t>-1295562153</t>
  </si>
  <si>
    <t>(1,3*2+0,8*2)*1,8*2*4,44/1000*1,15</t>
  </si>
  <si>
    <t>"Š 2.1" (1,40*2+0,80*2)*3,05*4,44/1000*1,15</t>
  </si>
  <si>
    <t>"Š 2.2" (1,40*2+0,80*2)*2,32*4,44/1000*1,15</t>
  </si>
  <si>
    <t>"Š 2.7" (1,40*2+0,80*2)*0,90*4,44/1000*1,15</t>
  </si>
  <si>
    <t>"Š 2.3" (1,40*2+0,80*2)*1,92*4,44/1000*1,15</t>
  </si>
  <si>
    <t>"Š 2.5" (1,40*2+0,80*2)*1,70*4,44/1000*1,15</t>
  </si>
  <si>
    <t>Úpravy povrchů, podlahy a osazování výplní</t>
  </si>
  <si>
    <t>37</t>
  </si>
  <si>
    <t>631311134</t>
  </si>
  <si>
    <t>Mazanina tl do 240 mm z betonu prostého bez zvýšených nároků na prostředí tř. C 16/20</t>
  </si>
  <si>
    <t>1445302187</t>
  </si>
  <si>
    <t>(8,60*1,00)*0,1+(2,0*1,00)*0,15</t>
  </si>
  <si>
    <t>(1,40*1,00)*0,1+(6,70*1,00)*0,15</t>
  </si>
  <si>
    <t>(3,80*1,00)*0,15</t>
  </si>
  <si>
    <t>(1,90*1,00)*0,15</t>
  </si>
  <si>
    <t>(4,40*1,00)*0,15</t>
  </si>
  <si>
    <t>(1,20*1,20)*2*0,15</t>
  </si>
  <si>
    <t>38</t>
  </si>
  <si>
    <t>631319013</t>
  </si>
  <si>
    <t>Příplatek k mazanině tl do 240 mm za přehlazení povrchu</t>
  </si>
  <si>
    <t>-1846805847</t>
  </si>
  <si>
    <t>Ostatní konstrukce a práce, bourání</t>
  </si>
  <si>
    <t>39</t>
  </si>
  <si>
    <t>949101111</t>
  </si>
  <si>
    <t>Lešení pomocné pro objekty pozemních staveb s lešeňovou podlahou v do 1,9 m zatížení do 150 kg/m2</t>
  </si>
  <si>
    <t>1160281801</t>
  </si>
  <si>
    <t>bourací práce - stěny, příčky</t>
  </si>
  <si>
    <t>(12+1,8)*0,9</t>
  </si>
  <si>
    <t>podhled</t>
  </si>
  <si>
    <t>40</t>
  </si>
  <si>
    <t>952901411</t>
  </si>
  <si>
    <t>Vyčištění ostatních objektů při jakékoliv výšce podlaží</t>
  </si>
  <si>
    <t>1694226429</t>
  </si>
  <si>
    <t>(4,5*3,5)+(7,0*4,0)+(5,0*3,0)+(5,0*4,0)+(5,0*3,0)</t>
  </si>
  <si>
    <t>(4,0*2,0)+(4,0*1,0)+(1,5*2,0)+(4,0*2,0)+(2,0*2,0)</t>
  </si>
  <si>
    <t>41</t>
  </si>
  <si>
    <t>953942841</t>
  </si>
  <si>
    <t>Osazování stupadel do šachet</t>
  </si>
  <si>
    <t>kus</t>
  </si>
  <si>
    <t>-1517607038</t>
  </si>
  <si>
    <t>7*4</t>
  </si>
  <si>
    <t>42</t>
  </si>
  <si>
    <t>55243822</t>
  </si>
  <si>
    <t>stupadlo ocelové kapsové s PE povlakem 160/180-dlouhé</t>
  </si>
  <si>
    <t>472577608</t>
  </si>
  <si>
    <t>43</t>
  </si>
  <si>
    <t>961031411</t>
  </si>
  <si>
    <t>Bourání základů cihelných na MC</t>
  </si>
  <si>
    <t>-1974053088</t>
  </si>
  <si>
    <t>bourání stávajících šachet Š 2.1, 2.2, 2.3, 2.5, 2.7</t>
  </si>
  <si>
    <t>"stěny" (1,40*2+0,80*2)*2,0*0,15*5</t>
  </si>
  <si>
    <t>44</t>
  </si>
  <si>
    <t>961044111</t>
  </si>
  <si>
    <t>Bourání základů z betonu prostého</t>
  </si>
  <si>
    <t>899944947</t>
  </si>
  <si>
    <t>"dno" (1,4*1,2*0,1)*5+(1,0*0,8*0,3)*5</t>
  </si>
  <si>
    <t>45</t>
  </si>
  <si>
    <t>961055111</t>
  </si>
  <si>
    <t>Bourání základů ze ŽB</t>
  </si>
  <si>
    <t>-1883275408</t>
  </si>
  <si>
    <t>"strop" (1,4*1,2*0,15)*5-(0,8*0,8*0,15)*5</t>
  </si>
  <si>
    <t>46</t>
  </si>
  <si>
    <t>962031133</t>
  </si>
  <si>
    <t>Bourání příček z cihel pálených na MVC tl do 150 mm</t>
  </si>
  <si>
    <t>144007042</t>
  </si>
  <si>
    <t>(12,0*2,6)</t>
  </si>
  <si>
    <t>47</t>
  </si>
  <si>
    <t>962032231</t>
  </si>
  <si>
    <t>Bourání zdiva z cihel pálených nebo vápenopískových na MV nebo MVC přes 1 m3</t>
  </si>
  <si>
    <t>-1470925749</t>
  </si>
  <si>
    <t>(1,8*2,6*0,3)</t>
  </si>
  <si>
    <t>48</t>
  </si>
  <si>
    <t>965043331</t>
  </si>
  <si>
    <t>Bourání podkladů pod dlažby betonových s potěrem nebo teracem tl do 100 mm pl do 4 m2</t>
  </si>
  <si>
    <t>1381984667</t>
  </si>
  <si>
    <t>(8,60*1,00)*0,15+(2,0*1,00)*0,15</t>
  </si>
  <si>
    <t>(1,40*1,00)*0,15+(6,70*1,00)*0,15</t>
  </si>
  <si>
    <t>(1,20*1,20*0,15)*2</t>
  </si>
  <si>
    <t>(1,50*1,50*0,15)*2</t>
  </si>
  <si>
    <t>49</t>
  </si>
  <si>
    <t>965081213</t>
  </si>
  <si>
    <t>Bourání podlah z dlaždic keramických nebo xylolitových tl do 10 mm plochy přes 1 m2</t>
  </si>
  <si>
    <t>-1289892615</t>
  </si>
  <si>
    <t>sociální zařízení</t>
  </si>
  <si>
    <t>(2,5*1,6)</t>
  </si>
  <si>
    <t>(1,5*0,9)*2</t>
  </si>
  <si>
    <t>(2,5*0,9)</t>
  </si>
  <si>
    <t>(4,3*2,0)+(5,0*1,80)</t>
  </si>
  <si>
    <t>50</t>
  </si>
  <si>
    <t>968072455</t>
  </si>
  <si>
    <t>Vybourání kovových dveřních zárubní pl do 2 m2</t>
  </si>
  <si>
    <t>269061322</t>
  </si>
  <si>
    <t>(0,70*2,05)*4</t>
  </si>
  <si>
    <t>51</t>
  </si>
  <si>
    <t>969011121</t>
  </si>
  <si>
    <t>Vybourání vodovodního nebo plynového vedení DN do 52</t>
  </si>
  <si>
    <t>m</t>
  </si>
  <si>
    <t>-2002086744</t>
  </si>
  <si>
    <t>"odhad" 20</t>
  </si>
  <si>
    <t>52</t>
  </si>
  <si>
    <t>969021111</t>
  </si>
  <si>
    <t>Vybourání kanalizačního potrubí DN do 100</t>
  </si>
  <si>
    <t>1971390253</t>
  </si>
  <si>
    <t>"odhad" 10</t>
  </si>
  <si>
    <t>53</t>
  </si>
  <si>
    <t>971042551</t>
  </si>
  <si>
    <t>Vybourání otvorů ve zdech základových pl do 1 m2</t>
  </si>
  <si>
    <t>1217123338</t>
  </si>
  <si>
    <t>pro kanalizaci ležatou</t>
  </si>
  <si>
    <t>(0,50*0,5*1,0)+(0,5*0,5*0,6)</t>
  </si>
  <si>
    <t>pro kanalizaci ležatou - napojení na svislé svody</t>
  </si>
  <si>
    <t>(0,5*0,2*0,2)*5</t>
  </si>
  <si>
    <t>54</t>
  </si>
  <si>
    <t>976083141</t>
  </si>
  <si>
    <t xml:space="preserve">Vybourání stoupacích želez </t>
  </si>
  <si>
    <t>-1197345102</t>
  </si>
  <si>
    <t>Š 2.1, 2.2, 2.3 ,2.5 ,2.7</t>
  </si>
  <si>
    <t>5*3</t>
  </si>
  <si>
    <t>55</t>
  </si>
  <si>
    <t>976085411</t>
  </si>
  <si>
    <t>Vybourání kanalizačních rámů včetně poklopů nebo mříží pl přes 0,6 m2</t>
  </si>
  <si>
    <t>1262982570</t>
  </si>
  <si>
    <t>56</t>
  </si>
  <si>
    <t>977311112</t>
  </si>
  <si>
    <t>Řezání stávajících betonových mazanin nevyztužených hl do 100 mm</t>
  </si>
  <si>
    <t>-613124799</t>
  </si>
  <si>
    <t>(8,60+2,0)*2*1,10</t>
  </si>
  <si>
    <t>(1,40+6,70)*2*1,10</t>
  </si>
  <si>
    <t>(3,80)*2*1,10</t>
  </si>
  <si>
    <t>(1,90)*2*1,10</t>
  </si>
  <si>
    <t>(4,40)*2*1,10</t>
  </si>
  <si>
    <t>(1,20)*4*2</t>
  </si>
  <si>
    <t>(1,50)*4*2</t>
  </si>
  <si>
    <t>57</t>
  </si>
  <si>
    <t>978013191</t>
  </si>
  <si>
    <t>Otlučení (osekání) vnitřní vápenné nebo vápenocementové omítky stěn v rozsahu do 100 %</t>
  </si>
  <si>
    <t>-2020586293</t>
  </si>
  <si>
    <t>150</t>
  </si>
  <si>
    <t>58</t>
  </si>
  <si>
    <t>978059541</t>
  </si>
  <si>
    <t>Odsekání a odebrání obkladů stěn z vnitřních obkládaček plochy přes 1 m2</t>
  </si>
  <si>
    <t>-1528364386</t>
  </si>
  <si>
    <t>(2,5+2,5+1,6+1,6-0,7)*1,50</t>
  </si>
  <si>
    <t>(1,5+1,5+0,9+0,9-0,7)*2*1,50</t>
  </si>
  <si>
    <t>(2,5+2,5+0,90+0,90-0,7)*1,50</t>
  </si>
  <si>
    <t>(2,0+4,3+7,0+1,50+5,0+2,5-0,7*4)*1,5</t>
  </si>
  <si>
    <t>(0,5+0,2+0,4+0,8+0,8)*1,5</t>
  </si>
  <si>
    <t>59</t>
  </si>
  <si>
    <t>985131311</t>
  </si>
  <si>
    <t>Ruční dočištění ploch stěn ocelovými kartáči</t>
  </si>
  <si>
    <t>1433582912</t>
  </si>
  <si>
    <t>60</t>
  </si>
  <si>
    <t>985324111</t>
  </si>
  <si>
    <t>Impregnační nátěr betonu dvojnásobný (OS-A), sanace stávajících bet. konstr. sanační chemií</t>
  </si>
  <si>
    <t>1307237805</t>
  </si>
  <si>
    <t>61</t>
  </si>
  <si>
    <t>985411111</t>
  </si>
  <si>
    <t>Beztlakové zalití trhlin a dutin ve zdivu aktivovanou maltou</t>
  </si>
  <si>
    <t>-2141020172</t>
  </si>
  <si>
    <t>sanace podkladních vrstev kanalizačního potrubí-odhad</t>
  </si>
  <si>
    <t>1,10</t>
  </si>
  <si>
    <t>997</t>
  </si>
  <si>
    <t>Přesun sutě</t>
  </si>
  <si>
    <t>62</t>
  </si>
  <si>
    <t>997013211</t>
  </si>
  <si>
    <t>Vnitrostaveništní doprava suti a vybouraných hmot pro budovy v do 6 m ručně</t>
  </si>
  <si>
    <t>2073945648</t>
  </si>
  <si>
    <t>63</t>
  </si>
  <si>
    <t>997013501</t>
  </si>
  <si>
    <t>Odvoz suti a vybouraných hmot na skládku nebo meziskládku do 1 km se složením</t>
  </si>
  <si>
    <t>834827124</t>
  </si>
  <si>
    <t>64</t>
  </si>
  <si>
    <t>997013509</t>
  </si>
  <si>
    <t>Příplatek k odvozu suti a vybouraných hmot na skládku ZKD 1 km přes 1 km</t>
  </si>
  <si>
    <t>1965353692</t>
  </si>
  <si>
    <t>55,569*9 'Přepočtené koeficientem množství</t>
  </si>
  <si>
    <t>65</t>
  </si>
  <si>
    <t>997013501A</t>
  </si>
  <si>
    <t>2018582351</t>
  </si>
  <si>
    <t>66</t>
  </si>
  <si>
    <t>997013509A</t>
  </si>
  <si>
    <t>2025519729</t>
  </si>
  <si>
    <t>5*9 'Přepočtené koeficientem množství</t>
  </si>
  <si>
    <t>67</t>
  </si>
  <si>
    <t>997013801</t>
  </si>
  <si>
    <t>Poplatek za uložení na skládce (skládkovné) stavebního odpadu betonového kód odpadu 170 101 příměs 5%</t>
  </si>
  <si>
    <t>-2080182988</t>
  </si>
  <si>
    <t>68</t>
  </si>
  <si>
    <t>997013801A</t>
  </si>
  <si>
    <t>-535713767</t>
  </si>
  <si>
    <t>5*2,2 'Přepočtené koeficientem množství</t>
  </si>
  <si>
    <t>69</t>
  </si>
  <si>
    <t>997013803</t>
  </si>
  <si>
    <t>Poplatek za uložení na skládce (skládkovné) stavebního odpadu cihelného kód odpadu 170 102 příměs 5%</t>
  </si>
  <si>
    <t>-990438511</t>
  </si>
  <si>
    <t>70</t>
  </si>
  <si>
    <t>997013831</t>
  </si>
  <si>
    <t>Poplatek za uložení na skládce (skládkovné) stavebního odpadu směsného kód odpadu 170 904</t>
  </si>
  <si>
    <t>-1603442597</t>
  </si>
  <si>
    <t>998</t>
  </si>
  <si>
    <t>Přesun hmot</t>
  </si>
  <si>
    <t>71</t>
  </si>
  <si>
    <t>998018001</t>
  </si>
  <si>
    <t>Přesun hmot ruční pro budovy v do 6 m</t>
  </si>
  <si>
    <t>-2118649444</t>
  </si>
  <si>
    <t>PSV</t>
  </si>
  <si>
    <t>Práce a dodávky PSV</t>
  </si>
  <si>
    <t>721</t>
  </si>
  <si>
    <t>Zdravotechnika - vnitřní kanalizace</t>
  </si>
  <si>
    <t>72</t>
  </si>
  <si>
    <t>721290114R</t>
  </si>
  <si>
    <t>Zaslepení rozvodů ZTI a přečerpávání odpadních vod</t>
  </si>
  <si>
    <t>kpl</t>
  </si>
  <si>
    <t>-1335222452</t>
  </si>
  <si>
    <t>741</t>
  </si>
  <si>
    <t>Elektroinstalace - silnoproud</t>
  </si>
  <si>
    <t>73</t>
  </si>
  <si>
    <t>741810004R</t>
  </si>
  <si>
    <t>Demontáže stávajících rozvodů elektro včetně úpravy v rozvaděči</t>
  </si>
  <si>
    <t>-1094480418</t>
  </si>
  <si>
    <t>751</t>
  </si>
  <si>
    <t>Vzduchotechnika</t>
  </si>
  <si>
    <t>74</t>
  </si>
  <si>
    <t>751791817R</t>
  </si>
  <si>
    <t>Úpravy zavěšení VZT potrubí a VZT jednotek</t>
  </si>
  <si>
    <t>1672488267</t>
  </si>
  <si>
    <t>766</t>
  </si>
  <si>
    <t>Konstrukce truhlářské</t>
  </si>
  <si>
    <t>75</t>
  </si>
  <si>
    <t>766421822</t>
  </si>
  <si>
    <t>Demontáž truhlářského obložení podhledů podkladových roštů</t>
  </si>
  <si>
    <t>-985495020</t>
  </si>
  <si>
    <t>demontáž nosného roštu podhledu</t>
  </si>
  <si>
    <t>767</t>
  </si>
  <si>
    <t>Konstrukce zámečnické</t>
  </si>
  <si>
    <t>76</t>
  </si>
  <si>
    <t>767510111R</t>
  </si>
  <si>
    <t>Montáž - osazení kovového poklopu</t>
  </si>
  <si>
    <t>kg</t>
  </si>
  <si>
    <t>-1035343613</t>
  </si>
  <si>
    <t>kovový poklop 1000/800 vč. rámu</t>
  </si>
  <si>
    <t>65*7</t>
  </si>
  <si>
    <t>77</t>
  </si>
  <si>
    <t>55241020R</t>
  </si>
  <si>
    <t xml:space="preserve">poklop šachtový </t>
  </si>
  <si>
    <t>435745282</t>
  </si>
  <si>
    <t>78</t>
  </si>
  <si>
    <t>998767181</t>
  </si>
  <si>
    <t>Příplatek k přesunu hmot tonážní 767 prováděný bez použití mechanizace</t>
  </si>
  <si>
    <t>-567822447</t>
  </si>
  <si>
    <t>784</t>
  </si>
  <si>
    <t>Dokončovací práce - malby a tapety</t>
  </si>
  <si>
    <t>79</t>
  </si>
  <si>
    <t>784181011</t>
  </si>
  <si>
    <t>Dvojnásobné pačokování v místnostech výšky do 3,80 m</t>
  </si>
  <si>
    <t>-292994102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</si>
</sst>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2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5" fillId="4" borderId="0" xfId="0" applyFont="1" applyFill="1" applyAlignment="1" applyProtection="1">
      <alignment horizontal="left"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98"/>
      <c r="AS2" s="298"/>
      <c r="AT2" s="298"/>
      <c r="AU2" s="298"/>
      <c r="AV2" s="298"/>
      <c r="AW2" s="298"/>
      <c r="AX2" s="298"/>
      <c r="AY2" s="298"/>
      <c r="AZ2" s="298"/>
      <c r="BA2" s="298"/>
      <c r="BB2" s="298"/>
      <c r="BC2" s="298"/>
      <c r="BD2" s="298"/>
      <c r="BE2" s="298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20" t="s">
        <v>14</v>
      </c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1"/>
      <c r="AL5" s="321"/>
      <c r="AM5" s="321"/>
      <c r="AN5" s="321"/>
      <c r="AO5" s="321"/>
      <c r="AP5" s="23"/>
      <c r="AQ5" s="23"/>
      <c r="AR5" s="21"/>
      <c r="BE5" s="289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22" t="s">
        <v>17</v>
      </c>
      <c r="L6" s="321"/>
      <c r="M6" s="321"/>
      <c r="N6" s="321"/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1"/>
      <c r="Z6" s="321"/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321"/>
      <c r="AL6" s="321"/>
      <c r="AM6" s="321"/>
      <c r="AN6" s="321"/>
      <c r="AO6" s="321"/>
      <c r="AP6" s="23"/>
      <c r="AQ6" s="23"/>
      <c r="AR6" s="21"/>
      <c r="BE6" s="290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</v>
      </c>
      <c r="AO7" s="23"/>
      <c r="AP7" s="23"/>
      <c r="AQ7" s="23"/>
      <c r="AR7" s="21"/>
      <c r="BE7" s="290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290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90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290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290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90"/>
      <c r="BS12" s="18" t="s">
        <v>6</v>
      </c>
    </row>
    <row r="13" spans="1:74" s="1" customFormat="1" ht="12" customHeight="1">
      <c r="B13" s="22"/>
      <c r="C13" s="23"/>
      <c r="D13" s="30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32</v>
      </c>
      <c r="AO13" s="23"/>
      <c r="AP13" s="23"/>
      <c r="AQ13" s="23"/>
      <c r="AR13" s="21"/>
      <c r="BE13" s="290"/>
      <c r="BS13" s="18" t="s">
        <v>6</v>
      </c>
    </row>
    <row r="14" spans="1:74" ht="12.75">
      <c r="B14" s="22"/>
      <c r="C14" s="23"/>
      <c r="D14" s="23"/>
      <c r="E14" s="323" t="s">
        <v>32</v>
      </c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324"/>
      <c r="Z14" s="324"/>
      <c r="AA14" s="324"/>
      <c r="AB14" s="324"/>
      <c r="AC14" s="324"/>
      <c r="AD14" s="324"/>
      <c r="AE14" s="324"/>
      <c r="AF14" s="324"/>
      <c r="AG14" s="324"/>
      <c r="AH14" s="324"/>
      <c r="AI14" s="324"/>
      <c r="AJ14" s="324"/>
      <c r="AK14" s="30" t="s">
        <v>29</v>
      </c>
      <c r="AL14" s="23"/>
      <c r="AM14" s="23"/>
      <c r="AN14" s="32" t="s">
        <v>32</v>
      </c>
      <c r="AO14" s="23"/>
      <c r="AP14" s="23"/>
      <c r="AQ14" s="23"/>
      <c r="AR14" s="21"/>
      <c r="BE14" s="290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90"/>
      <c r="BS15" s="18" t="s">
        <v>4</v>
      </c>
    </row>
    <row r="16" spans="1:74" s="1" customFormat="1" ht="12" customHeight="1">
      <c r="B16" s="22"/>
      <c r="C16" s="23"/>
      <c r="D16" s="30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27</v>
      </c>
      <c r="AO16" s="23"/>
      <c r="AP16" s="23"/>
      <c r="AQ16" s="23"/>
      <c r="AR16" s="21"/>
      <c r="BE16" s="290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30</v>
      </c>
      <c r="AO17" s="23"/>
      <c r="AP17" s="23"/>
      <c r="AQ17" s="23"/>
      <c r="AR17" s="21"/>
      <c r="BE17" s="290"/>
      <c r="BS17" s="18" t="s">
        <v>34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90"/>
      <c r="BS18" s="18" t="s">
        <v>6</v>
      </c>
    </row>
    <row r="19" spans="1:71" s="1" customFormat="1" ht="12" customHeight="1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36</v>
      </c>
      <c r="AO19" s="23"/>
      <c r="AP19" s="23"/>
      <c r="AQ19" s="23"/>
      <c r="AR19" s="21"/>
      <c r="BE19" s="290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38</v>
      </c>
      <c r="AO20" s="23"/>
      <c r="AP20" s="23"/>
      <c r="AQ20" s="23"/>
      <c r="AR20" s="21"/>
      <c r="BE20" s="290"/>
      <c r="BS20" s="18" t="s">
        <v>34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90"/>
    </row>
    <row r="22" spans="1:71" s="1" customFormat="1" ht="12" customHeight="1">
      <c r="B22" s="22"/>
      <c r="C22" s="23"/>
      <c r="D22" s="30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90"/>
    </row>
    <row r="23" spans="1:71" s="1" customFormat="1" ht="51" customHeight="1">
      <c r="B23" s="22"/>
      <c r="C23" s="23"/>
      <c r="D23" s="23"/>
      <c r="E23" s="325" t="s">
        <v>40</v>
      </c>
      <c r="F23" s="325"/>
      <c r="G23" s="325"/>
      <c r="H23" s="325"/>
      <c r="I23" s="325"/>
      <c r="J23" s="325"/>
      <c r="K23" s="325"/>
      <c r="L23" s="325"/>
      <c r="M23" s="325"/>
      <c r="N23" s="325"/>
      <c r="O23" s="325"/>
      <c r="P23" s="325"/>
      <c r="Q23" s="325"/>
      <c r="R23" s="325"/>
      <c r="S23" s="325"/>
      <c r="T23" s="325"/>
      <c r="U23" s="325"/>
      <c r="V23" s="325"/>
      <c r="W23" s="325"/>
      <c r="X23" s="325"/>
      <c r="Y23" s="325"/>
      <c r="Z23" s="325"/>
      <c r="AA23" s="325"/>
      <c r="AB23" s="325"/>
      <c r="AC23" s="325"/>
      <c r="AD23" s="325"/>
      <c r="AE23" s="325"/>
      <c r="AF23" s="325"/>
      <c r="AG23" s="325"/>
      <c r="AH23" s="325"/>
      <c r="AI23" s="325"/>
      <c r="AJ23" s="325"/>
      <c r="AK23" s="325"/>
      <c r="AL23" s="325"/>
      <c r="AM23" s="325"/>
      <c r="AN23" s="325"/>
      <c r="AO23" s="23"/>
      <c r="AP23" s="23"/>
      <c r="AQ23" s="23"/>
      <c r="AR23" s="21"/>
      <c r="BE23" s="290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90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90"/>
    </row>
    <row r="26" spans="1:71" s="2" customFormat="1" ht="25.9" customHeight="1">
      <c r="A26" s="35"/>
      <c r="B26" s="36"/>
      <c r="C26" s="37"/>
      <c r="D26" s="38" t="s">
        <v>41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92">
        <f>ROUND(AG94,2)</f>
        <v>0</v>
      </c>
      <c r="AL26" s="293"/>
      <c r="AM26" s="293"/>
      <c r="AN26" s="293"/>
      <c r="AO26" s="293"/>
      <c r="AP26" s="37"/>
      <c r="AQ26" s="37"/>
      <c r="AR26" s="40"/>
      <c r="BE26" s="290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90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26" t="s">
        <v>42</v>
      </c>
      <c r="M28" s="326"/>
      <c r="N28" s="326"/>
      <c r="O28" s="326"/>
      <c r="P28" s="326"/>
      <c r="Q28" s="37"/>
      <c r="R28" s="37"/>
      <c r="S28" s="37"/>
      <c r="T28" s="37"/>
      <c r="U28" s="37"/>
      <c r="V28" s="37"/>
      <c r="W28" s="326" t="s">
        <v>43</v>
      </c>
      <c r="X28" s="326"/>
      <c r="Y28" s="326"/>
      <c r="Z28" s="326"/>
      <c r="AA28" s="326"/>
      <c r="AB28" s="326"/>
      <c r="AC28" s="326"/>
      <c r="AD28" s="326"/>
      <c r="AE28" s="326"/>
      <c r="AF28" s="37"/>
      <c r="AG28" s="37"/>
      <c r="AH28" s="37"/>
      <c r="AI28" s="37"/>
      <c r="AJ28" s="37"/>
      <c r="AK28" s="326" t="s">
        <v>44</v>
      </c>
      <c r="AL28" s="326"/>
      <c r="AM28" s="326"/>
      <c r="AN28" s="326"/>
      <c r="AO28" s="326"/>
      <c r="AP28" s="37"/>
      <c r="AQ28" s="37"/>
      <c r="AR28" s="40"/>
      <c r="BE28" s="290"/>
    </row>
    <row r="29" spans="1:71" s="3" customFormat="1" ht="14.45" customHeight="1">
      <c r="B29" s="41"/>
      <c r="C29" s="42"/>
      <c r="D29" s="30" t="s">
        <v>45</v>
      </c>
      <c r="E29" s="42"/>
      <c r="F29" s="30" t="s">
        <v>46</v>
      </c>
      <c r="G29" s="42"/>
      <c r="H29" s="42"/>
      <c r="I29" s="42"/>
      <c r="J29" s="42"/>
      <c r="K29" s="42"/>
      <c r="L29" s="327">
        <v>0.21</v>
      </c>
      <c r="M29" s="288"/>
      <c r="N29" s="288"/>
      <c r="O29" s="288"/>
      <c r="P29" s="288"/>
      <c r="Q29" s="42"/>
      <c r="R29" s="42"/>
      <c r="S29" s="42"/>
      <c r="T29" s="42"/>
      <c r="U29" s="42"/>
      <c r="V29" s="42"/>
      <c r="W29" s="287">
        <f>ROUND(AZ94, 2)</f>
        <v>0</v>
      </c>
      <c r="X29" s="288"/>
      <c r="Y29" s="288"/>
      <c r="Z29" s="288"/>
      <c r="AA29" s="288"/>
      <c r="AB29" s="288"/>
      <c r="AC29" s="288"/>
      <c r="AD29" s="288"/>
      <c r="AE29" s="288"/>
      <c r="AF29" s="42"/>
      <c r="AG29" s="42"/>
      <c r="AH29" s="42"/>
      <c r="AI29" s="42"/>
      <c r="AJ29" s="42"/>
      <c r="AK29" s="287">
        <f>ROUND(AV94, 2)</f>
        <v>0</v>
      </c>
      <c r="AL29" s="288"/>
      <c r="AM29" s="288"/>
      <c r="AN29" s="288"/>
      <c r="AO29" s="288"/>
      <c r="AP29" s="42"/>
      <c r="AQ29" s="42"/>
      <c r="AR29" s="43"/>
      <c r="BE29" s="291"/>
    </row>
    <row r="30" spans="1:71" s="3" customFormat="1" ht="14.45" customHeight="1">
      <c r="B30" s="41"/>
      <c r="C30" s="42"/>
      <c r="D30" s="42"/>
      <c r="E30" s="42"/>
      <c r="F30" s="30" t="s">
        <v>47</v>
      </c>
      <c r="G30" s="42"/>
      <c r="H30" s="42"/>
      <c r="I30" s="42"/>
      <c r="J30" s="42"/>
      <c r="K30" s="42"/>
      <c r="L30" s="327">
        <v>0.15</v>
      </c>
      <c r="M30" s="288"/>
      <c r="N30" s="288"/>
      <c r="O30" s="288"/>
      <c r="P30" s="288"/>
      <c r="Q30" s="42"/>
      <c r="R30" s="42"/>
      <c r="S30" s="42"/>
      <c r="T30" s="42"/>
      <c r="U30" s="42"/>
      <c r="V30" s="42"/>
      <c r="W30" s="287">
        <f>ROUND(BA94, 2)</f>
        <v>0</v>
      </c>
      <c r="X30" s="288"/>
      <c r="Y30" s="288"/>
      <c r="Z30" s="288"/>
      <c r="AA30" s="288"/>
      <c r="AB30" s="288"/>
      <c r="AC30" s="288"/>
      <c r="AD30" s="288"/>
      <c r="AE30" s="288"/>
      <c r="AF30" s="42"/>
      <c r="AG30" s="42"/>
      <c r="AH30" s="42"/>
      <c r="AI30" s="42"/>
      <c r="AJ30" s="42"/>
      <c r="AK30" s="287">
        <f>ROUND(AW94, 2)</f>
        <v>0</v>
      </c>
      <c r="AL30" s="288"/>
      <c r="AM30" s="288"/>
      <c r="AN30" s="288"/>
      <c r="AO30" s="288"/>
      <c r="AP30" s="42"/>
      <c r="AQ30" s="42"/>
      <c r="AR30" s="43"/>
      <c r="BE30" s="291"/>
    </row>
    <row r="31" spans="1:71" s="3" customFormat="1" ht="14.45" hidden="1" customHeight="1">
      <c r="B31" s="41"/>
      <c r="C31" s="42"/>
      <c r="D31" s="42"/>
      <c r="E31" s="42"/>
      <c r="F31" s="30" t="s">
        <v>48</v>
      </c>
      <c r="G31" s="42"/>
      <c r="H31" s="42"/>
      <c r="I31" s="42"/>
      <c r="J31" s="42"/>
      <c r="K31" s="42"/>
      <c r="L31" s="327">
        <v>0.21</v>
      </c>
      <c r="M31" s="288"/>
      <c r="N31" s="288"/>
      <c r="O31" s="288"/>
      <c r="P31" s="288"/>
      <c r="Q31" s="42"/>
      <c r="R31" s="42"/>
      <c r="S31" s="42"/>
      <c r="T31" s="42"/>
      <c r="U31" s="42"/>
      <c r="V31" s="42"/>
      <c r="W31" s="287">
        <f>ROUND(BB94, 2)</f>
        <v>0</v>
      </c>
      <c r="X31" s="288"/>
      <c r="Y31" s="288"/>
      <c r="Z31" s="288"/>
      <c r="AA31" s="288"/>
      <c r="AB31" s="288"/>
      <c r="AC31" s="288"/>
      <c r="AD31" s="288"/>
      <c r="AE31" s="288"/>
      <c r="AF31" s="42"/>
      <c r="AG31" s="42"/>
      <c r="AH31" s="42"/>
      <c r="AI31" s="42"/>
      <c r="AJ31" s="42"/>
      <c r="AK31" s="287">
        <v>0</v>
      </c>
      <c r="AL31" s="288"/>
      <c r="AM31" s="288"/>
      <c r="AN31" s="288"/>
      <c r="AO31" s="288"/>
      <c r="AP31" s="42"/>
      <c r="AQ31" s="42"/>
      <c r="AR31" s="43"/>
      <c r="BE31" s="291"/>
    </row>
    <row r="32" spans="1:71" s="3" customFormat="1" ht="14.45" hidden="1" customHeight="1">
      <c r="B32" s="41"/>
      <c r="C32" s="42"/>
      <c r="D32" s="42"/>
      <c r="E32" s="42"/>
      <c r="F32" s="30" t="s">
        <v>49</v>
      </c>
      <c r="G32" s="42"/>
      <c r="H32" s="42"/>
      <c r="I32" s="42"/>
      <c r="J32" s="42"/>
      <c r="K32" s="42"/>
      <c r="L32" s="327">
        <v>0.15</v>
      </c>
      <c r="M32" s="288"/>
      <c r="N32" s="288"/>
      <c r="O32" s="288"/>
      <c r="P32" s="288"/>
      <c r="Q32" s="42"/>
      <c r="R32" s="42"/>
      <c r="S32" s="42"/>
      <c r="T32" s="42"/>
      <c r="U32" s="42"/>
      <c r="V32" s="42"/>
      <c r="W32" s="287">
        <f>ROUND(BC94, 2)</f>
        <v>0</v>
      </c>
      <c r="X32" s="288"/>
      <c r="Y32" s="288"/>
      <c r="Z32" s="288"/>
      <c r="AA32" s="288"/>
      <c r="AB32" s="288"/>
      <c r="AC32" s="288"/>
      <c r="AD32" s="288"/>
      <c r="AE32" s="288"/>
      <c r="AF32" s="42"/>
      <c r="AG32" s="42"/>
      <c r="AH32" s="42"/>
      <c r="AI32" s="42"/>
      <c r="AJ32" s="42"/>
      <c r="AK32" s="287">
        <v>0</v>
      </c>
      <c r="AL32" s="288"/>
      <c r="AM32" s="288"/>
      <c r="AN32" s="288"/>
      <c r="AO32" s="288"/>
      <c r="AP32" s="42"/>
      <c r="AQ32" s="42"/>
      <c r="AR32" s="43"/>
      <c r="BE32" s="291"/>
    </row>
    <row r="33" spans="1:57" s="3" customFormat="1" ht="14.45" hidden="1" customHeight="1">
      <c r="B33" s="41"/>
      <c r="C33" s="42"/>
      <c r="D33" s="42"/>
      <c r="E33" s="42"/>
      <c r="F33" s="30" t="s">
        <v>50</v>
      </c>
      <c r="G33" s="42"/>
      <c r="H33" s="42"/>
      <c r="I33" s="42"/>
      <c r="J33" s="42"/>
      <c r="K33" s="42"/>
      <c r="L33" s="327">
        <v>0</v>
      </c>
      <c r="M33" s="288"/>
      <c r="N33" s="288"/>
      <c r="O33" s="288"/>
      <c r="P33" s="288"/>
      <c r="Q33" s="42"/>
      <c r="R33" s="42"/>
      <c r="S33" s="42"/>
      <c r="T33" s="42"/>
      <c r="U33" s="42"/>
      <c r="V33" s="42"/>
      <c r="W33" s="287">
        <f>ROUND(BD94, 2)</f>
        <v>0</v>
      </c>
      <c r="X33" s="288"/>
      <c r="Y33" s="288"/>
      <c r="Z33" s="288"/>
      <c r="AA33" s="288"/>
      <c r="AB33" s="288"/>
      <c r="AC33" s="288"/>
      <c r="AD33" s="288"/>
      <c r="AE33" s="288"/>
      <c r="AF33" s="42"/>
      <c r="AG33" s="42"/>
      <c r="AH33" s="42"/>
      <c r="AI33" s="42"/>
      <c r="AJ33" s="42"/>
      <c r="AK33" s="287">
        <v>0</v>
      </c>
      <c r="AL33" s="288"/>
      <c r="AM33" s="288"/>
      <c r="AN33" s="288"/>
      <c r="AO33" s="288"/>
      <c r="AP33" s="42"/>
      <c r="AQ33" s="42"/>
      <c r="AR33" s="43"/>
      <c r="BE33" s="291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90"/>
    </row>
    <row r="35" spans="1:57" s="2" customFormat="1" ht="25.9" customHeight="1">
      <c r="A35" s="35"/>
      <c r="B35" s="36"/>
      <c r="C35" s="44"/>
      <c r="D35" s="45" t="s">
        <v>51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52</v>
      </c>
      <c r="U35" s="46"/>
      <c r="V35" s="46"/>
      <c r="W35" s="46"/>
      <c r="X35" s="294" t="s">
        <v>53</v>
      </c>
      <c r="Y35" s="295"/>
      <c r="Z35" s="295"/>
      <c r="AA35" s="295"/>
      <c r="AB35" s="295"/>
      <c r="AC35" s="46"/>
      <c r="AD35" s="46"/>
      <c r="AE35" s="46"/>
      <c r="AF35" s="46"/>
      <c r="AG35" s="46"/>
      <c r="AH35" s="46"/>
      <c r="AI35" s="46"/>
      <c r="AJ35" s="46"/>
      <c r="AK35" s="296">
        <f>SUM(AK26:AK33)</f>
        <v>0</v>
      </c>
      <c r="AL35" s="295"/>
      <c r="AM35" s="295"/>
      <c r="AN35" s="295"/>
      <c r="AO35" s="297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54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55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56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57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56</v>
      </c>
      <c r="AI60" s="39"/>
      <c r="AJ60" s="39"/>
      <c r="AK60" s="39"/>
      <c r="AL60" s="39"/>
      <c r="AM60" s="53" t="s">
        <v>57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58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59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56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57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56</v>
      </c>
      <c r="AI75" s="39"/>
      <c r="AJ75" s="39"/>
      <c r="AK75" s="39"/>
      <c r="AL75" s="39"/>
      <c r="AM75" s="53" t="s">
        <v>57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0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0" s="2" customFormat="1" ht="24.95" customHeight="1">
      <c r="A82" s="35"/>
      <c r="B82" s="36"/>
      <c r="C82" s="24" t="s">
        <v>60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0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0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200302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0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301" t="str">
        <f>K6</f>
        <v>Ležatá kanalizace pod 1.PP 2.-4.etapa</v>
      </c>
      <c r="M85" s="302"/>
      <c r="N85" s="302"/>
      <c r="O85" s="302"/>
      <c r="P85" s="302"/>
      <c r="Q85" s="302"/>
      <c r="R85" s="302"/>
      <c r="S85" s="302"/>
      <c r="T85" s="302"/>
      <c r="U85" s="302"/>
      <c r="V85" s="302"/>
      <c r="W85" s="302"/>
      <c r="X85" s="302"/>
      <c r="Y85" s="302"/>
      <c r="Z85" s="302"/>
      <c r="AA85" s="302"/>
      <c r="AB85" s="302"/>
      <c r="AC85" s="302"/>
      <c r="AD85" s="302"/>
      <c r="AE85" s="302"/>
      <c r="AF85" s="302"/>
      <c r="AG85" s="302"/>
      <c r="AH85" s="302"/>
      <c r="AI85" s="302"/>
      <c r="AJ85" s="302"/>
      <c r="AK85" s="302"/>
      <c r="AL85" s="302"/>
      <c r="AM85" s="302"/>
      <c r="AN85" s="302"/>
      <c r="AO85" s="302"/>
      <c r="AP85" s="64"/>
      <c r="AQ85" s="64"/>
      <c r="AR85" s="65"/>
    </row>
    <row r="86" spans="1:90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0" s="2" customFormat="1" ht="12" customHeight="1">
      <c r="A87" s="35"/>
      <c r="B87" s="36"/>
      <c r="C87" s="30" t="s">
        <v>21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Rektorát MU, Žerotínovo nám. 617/9, 601 77 Brno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23</v>
      </c>
      <c r="AJ87" s="37"/>
      <c r="AK87" s="37"/>
      <c r="AL87" s="37"/>
      <c r="AM87" s="303" t="str">
        <f>IF(AN8= "","",AN8)</f>
        <v>12. 3. 2020</v>
      </c>
      <c r="AN87" s="303"/>
      <c r="AO87" s="37"/>
      <c r="AP87" s="37"/>
      <c r="AQ87" s="37"/>
      <c r="AR87" s="40"/>
      <c r="BE87" s="35"/>
    </row>
    <row r="88" spans="1:90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0" s="2" customFormat="1" ht="27.95" customHeight="1">
      <c r="A89" s="35"/>
      <c r="B89" s="36"/>
      <c r="C89" s="30" t="s">
        <v>25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ATELIER 2005 s.r.o., Havlíčkova 37, 602 00 Brno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33</v>
      </c>
      <c r="AJ89" s="37"/>
      <c r="AK89" s="37"/>
      <c r="AL89" s="37"/>
      <c r="AM89" s="299" t="str">
        <f>IF(E17="","",E17)</f>
        <v>ATELIER 2005 s.r.o., Havlíčkova 37, 602 00 Brno</v>
      </c>
      <c r="AN89" s="300"/>
      <c r="AO89" s="300"/>
      <c r="AP89" s="300"/>
      <c r="AQ89" s="37"/>
      <c r="AR89" s="40"/>
      <c r="AS89" s="304" t="s">
        <v>61</v>
      </c>
      <c r="AT89" s="305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0" s="2" customFormat="1" ht="15.2" customHeight="1">
      <c r="A90" s="35"/>
      <c r="B90" s="36"/>
      <c r="C90" s="30" t="s">
        <v>31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35</v>
      </c>
      <c r="AJ90" s="37"/>
      <c r="AK90" s="37"/>
      <c r="AL90" s="37"/>
      <c r="AM90" s="299" t="str">
        <f>IF(E20="","",E20)</f>
        <v>Z.Švanda</v>
      </c>
      <c r="AN90" s="300"/>
      <c r="AO90" s="300"/>
      <c r="AP90" s="300"/>
      <c r="AQ90" s="37"/>
      <c r="AR90" s="40"/>
      <c r="AS90" s="306"/>
      <c r="AT90" s="307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0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308"/>
      <c r="AT91" s="309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0" s="2" customFormat="1" ht="29.25" customHeight="1">
      <c r="A92" s="35"/>
      <c r="B92" s="36"/>
      <c r="C92" s="310" t="s">
        <v>62</v>
      </c>
      <c r="D92" s="311"/>
      <c r="E92" s="311"/>
      <c r="F92" s="311"/>
      <c r="G92" s="311"/>
      <c r="H92" s="74"/>
      <c r="I92" s="312" t="s">
        <v>63</v>
      </c>
      <c r="J92" s="311"/>
      <c r="K92" s="311"/>
      <c r="L92" s="311"/>
      <c r="M92" s="311"/>
      <c r="N92" s="311"/>
      <c r="O92" s="311"/>
      <c r="P92" s="311"/>
      <c r="Q92" s="311"/>
      <c r="R92" s="311"/>
      <c r="S92" s="311"/>
      <c r="T92" s="311"/>
      <c r="U92" s="311"/>
      <c r="V92" s="311"/>
      <c r="W92" s="311"/>
      <c r="X92" s="311"/>
      <c r="Y92" s="311"/>
      <c r="Z92" s="311"/>
      <c r="AA92" s="311"/>
      <c r="AB92" s="311"/>
      <c r="AC92" s="311"/>
      <c r="AD92" s="311"/>
      <c r="AE92" s="311"/>
      <c r="AF92" s="311"/>
      <c r="AG92" s="313" t="s">
        <v>64</v>
      </c>
      <c r="AH92" s="311"/>
      <c r="AI92" s="311"/>
      <c r="AJ92" s="311"/>
      <c r="AK92" s="311"/>
      <c r="AL92" s="311"/>
      <c r="AM92" s="311"/>
      <c r="AN92" s="312" t="s">
        <v>65</v>
      </c>
      <c r="AO92" s="311"/>
      <c r="AP92" s="314"/>
      <c r="AQ92" s="75" t="s">
        <v>66</v>
      </c>
      <c r="AR92" s="40"/>
      <c r="AS92" s="76" t="s">
        <v>67</v>
      </c>
      <c r="AT92" s="77" t="s">
        <v>68</v>
      </c>
      <c r="AU92" s="77" t="s">
        <v>69</v>
      </c>
      <c r="AV92" s="77" t="s">
        <v>70</v>
      </c>
      <c r="AW92" s="77" t="s">
        <v>71</v>
      </c>
      <c r="AX92" s="77" t="s">
        <v>72</v>
      </c>
      <c r="AY92" s="77" t="s">
        <v>73</v>
      </c>
      <c r="AZ92" s="77" t="s">
        <v>74</v>
      </c>
      <c r="BA92" s="77" t="s">
        <v>75</v>
      </c>
      <c r="BB92" s="77" t="s">
        <v>76</v>
      </c>
      <c r="BC92" s="77" t="s">
        <v>77</v>
      </c>
      <c r="BD92" s="78" t="s">
        <v>78</v>
      </c>
      <c r="BE92" s="35"/>
    </row>
    <row r="93" spans="1:90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0" s="6" customFormat="1" ht="32.450000000000003" customHeight="1">
      <c r="B94" s="82"/>
      <c r="C94" s="83" t="s">
        <v>79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18">
        <f>ROUND(AG95,2)</f>
        <v>0</v>
      </c>
      <c r="AH94" s="318"/>
      <c r="AI94" s="318"/>
      <c r="AJ94" s="318"/>
      <c r="AK94" s="318"/>
      <c r="AL94" s="318"/>
      <c r="AM94" s="318"/>
      <c r="AN94" s="319">
        <f>SUM(AG94,AT94)</f>
        <v>0</v>
      </c>
      <c r="AO94" s="319"/>
      <c r="AP94" s="319"/>
      <c r="AQ94" s="86" t="s">
        <v>1</v>
      </c>
      <c r="AR94" s="87"/>
      <c r="AS94" s="88">
        <f>ROUND(AS95,2)</f>
        <v>0</v>
      </c>
      <c r="AT94" s="89">
        <f>ROUND(SUM(AV94:AW94),2)</f>
        <v>0</v>
      </c>
      <c r="AU94" s="90">
        <f>ROUND(AU95,5)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ROUND(AZ95,2)</f>
        <v>0</v>
      </c>
      <c r="BA94" s="89">
        <f>ROUND(BA95,2)</f>
        <v>0</v>
      </c>
      <c r="BB94" s="89">
        <f>ROUND(BB95,2)</f>
        <v>0</v>
      </c>
      <c r="BC94" s="89">
        <f>ROUND(BC95,2)</f>
        <v>0</v>
      </c>
      <c r="BD94" s="91">
        <f>ROUND(BD95,2)</f>
        <v>0</v>
      </c>
      <c r="BS94" s="92" t="s">
        <v>80</v>
      </c>
      <c r="BT94" s="92" t="s">
        <v>81</v>
      </c>
      <c r="BV94" s="92" t="s">
        <v>82</v>
      </c>
      <c r="BW94" s="92" t="s">
        <v>5</v>
      </c>
      <c r="BX94" s="92" t="s">
        <v>83</v>
      </c>
      <c r="CL94" s="92" t="s">
        <v>19</v>
      </c>
    </row>
    <row r="95" spans="1:90" s="7" customFormat="1" ht="16.5" customHeight="1">
      <c r="A95" s="93" t="s">
        <v>84</v>
      </c>
      <c r="B95" s="94"/>
      <c r="C95" s="95"/>
      <c r="D95" s="317" t="s">
        <v>14</v>
      </c>
      <c r="E95" s="317"/>
      <c r="F95" s="317"/>
      <c r="G95" s="317"/>
      <c r="H95" s="317"/>
      <c r="I95" s="96"/>
      <c r="J95" s="317" t="s">
        <v>17</v>
      </c>
      <c r="K95" s="317"/>
      <c r="L95" s="317"/>
      <c r="M95" s="317"/>
      <c r="N95" s="317"/>
      <c r="O95" s="317"/>
      <c r="P95" s="317"/>
      <c r="Q95" s="317"/>
      <c r="R95" s="317"/>
      <c r="S95" s="317"/>
      <c r="T95" s="317"/>
      <c r="U95" s="317"/>
      <c r="V95" s="317"/>
      <c r="W95" s="317"/>
      <c r="X95" s="317"/>
      <c r="Y95" s="317"/>
      <c r="Z95" s="317"/>
      <c r="AA95" s="317"/>
      <c r="AB95" s="317"/>
      <c r="AC95" s="317"/>
      <c r="AD95" s="317"/>
      <c r="AE95" s="317"/>
      <c r="AF95" s="317"/>
      <c r="AG95" s="315">
        <f>'200302 - Ležatá kanalizac...'!J30</f>
        <v>0</v>
      </c>
      <c r="AH95" s="316"/>
      <c r="AI95" s="316"/>
      <c r="AJ95" s="316"/>
      <c r="AK95" s="316"/>
      <c r="AL95" s="316"/>
      <c r="AM95" s="316"/>
      <c r="AN95" s="315">
        <f>SUM(AG95,AT95)</f>
        <v>0</v>
      </c>
      <c r="AO95" s="316"/>
      <c r="AP95" s="316"/>
      <c r="AQ95" s="97" t="s">
        <v>85</v>
      </c>
      <c r="AR95" s="98"/>
      <c r="AS95" s="99">
        <v>0</v>
      </c>
      <c r="AT95" s="100">
        <f>ROUND(SUM(AV95:AW95),2)</f>
        <v>0</v>
      </c>
      <c r="AU95" s="101">
        <f>'200302 - Ležatá kanalizac...'!P136</f>
        <v>0</v>
      </c>
      <c r="AV95" s="100">
        <f>'200302 - Ležatá kanalizac...'!J33</f>
        <v>0</v>
      </c>
      <c r="AW95" s="100">
        <f>'200302 - Ležatá kanalizac...'!J34</f>
        <v>0</v>
      </c>
      <c r="AX95" s="100">
        <f>'200302 - Ležatá kanalizac...'!J35</f>
        <v>0</v>
      </c>
      <c r="AY95" s="100">
        <f>'200302 - Ležatá kanalizac...'!J36</f>
        <v>0</v>
      </c>
      <c r="AZ95" s="100">
        <f>'200302 - Ležatá kanalizac...'!F33</f>
        <v>0</v>
      </c>
      <c r="BA95" s="100">
        <f>'200302 - Ležatá kanalizac...'!F34</f>
        <v>0</v>
      </c>
      <c r="BB95" s="100">
        <f>'200302 - Ležatá kanalizac...'!F35</f>
        <v>0</v>
      </c>
      <c r="BC95" s="100">
        <f>'200302 - Ležatá kanalizac...'!F36</f>
        <v>0</v>
      </c>
      <c r="BD95" s="102">
        <f>'200302 - Ležatá kanalizac...'!F37</f>
        <v>0</v>
      </c>
      <c r="BT95" s="103" t="s">
        <v>86</v>
      </c>
      <c r="BU95" s="103" t="s">
        <v>87</v>
      </c>
      <c r="BV95" s="103" t="s">
        <v>82</v>
      </c>
      <c r="BW95" s="103" t="s">
        <v>5</v>
      </c>
      <c r="BX95" s="103" t="s">
        <v>83</v>
      </c>
      <c r="CL95" s="103" t="s">
        <v>19</v>
      </c>
    </row>
    <row r="96" spans="1:90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0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pans="1:57" s="2" customFormat="1" ht="6.95" customHeight="1">
      <c r="A97" s="35"/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40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algorithmName="SHA-512" hashValue="QughTa6bapcrb1vvHnfz0JBqz5Rp+zZEXzQ9tkmnntIj/4Rrwng5gf7DGQNb81wOJrTtWKdLT6GsmQTsvHR6Vw==" saltValue="afEdLzQqM/2MEQKEka4oNd27rdPmTMAIKFQtdFhLp86Q0ZjpwDv88gyq59p9MgxUejS7V22Z7AIyyaodtonAGQ==" spinCount="100000" sheet="1" objects="1" scenarios="1" formatColumns="0" formatRows="0"/>
  <mergeCells count="42"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200302 - Ležatá kanalizac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61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4"/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5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21"/>
      <c r="AT3" s="18" t="s">
        <v>88</v>
      </c>
    </row>
    <row r="4" spans="1:46" s="1" customFormat="1" ht="24.95" customHeight="1">
      <c r="B4" s="21"/>
      <c r="D4" s="108" t="s">
        <v>89</v>
      </c>
      <c r="I4" s="104"/>
      <c r="L4" s="21"/>
      <c r="M4" s="109" t="s">
        <v>10</v>
      </c>
      <c r="AT4" s="18" t="s">
        <v>4</v>
      </c>
    </row>
    <row r="5" spans="1:46" s="1" customFormat="1" ht="6.95" customHeight="1">
      <c r="B5" s="21"/>
      <c r="I5" s="104"/>
      <c r="L5" s="21"/>
    </row>
    <row r="6" spans="1:46" s="2" customFormat="1" ht="12" customHeight="1">
      <c r="A6" s="35"/>
      <c r="B6" s="40"/>
      <c r="C6" s="35"/>
      <c r="D6" s="110" t="s">
        <v>16</v>
      </c>
      <c r="E6" s="35"/>
      <c r="F6" s="35"/>
      <c r="G6" s="35"/>
      <c r="H6" s="35"/>
      <c r="I6" s="111"/>
      <c r="J6" s="35"/>
      <c r="K6" s="35"/>
      <c r="L6" s="52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pans="1:46" s="2" customFormat="1" ht="16.5" customHeight="1">
      <c r="A7" s="35"/>
      <c r="B7" s="40"/>
      <c r="C7" s="35"/>
      <c r="D7" s="35"/>
      <c r="E7" s="328" t="s">
        <v>17</v>
      </c>
      <c r="F7" s="329"/>
      <c r="G7" s="329"/>
      <c r="H7" s="329"/>
      <c r="I7" s="111"/>
      <c r="J7" s="35"/>
      <c r="K7" s="35"/>
      <c r="L7" s="52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pans="1:46" s="2" customFormat="1" ht="11.25">
      <c r="A8" s="35"/>
      <c r="B8" s="40"/>
      <c r="C8" s="35"/>
      <c r="D8" s="35"/>
      <c r="E8" s="35"/>
      <c r="F8" s="35"/>
      <c r="G8" s="35"/>
      <c r="H8" s="35"/>
      <c r="I8" s="111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2" customHeight="1">
      <c r="A9" s="35"/>
      <c r="B9" s="40"/>
      <c r="C9" s="35"/>
      <c r="D9" s="110" t="s">
        <v>18</v>
      </c>
      <c r="E9" s="35"/>
      <c r="F9" s="112" t="s">
        <v>19</v>
      </c>
      <c r="G9" s="35"/>
      <c r="H9" s="35"/>
      <c r="I9" s="113" t="s">
        <v>20</v>
      </c>
      <c r="J9" s="112" t="s">
        <v>1</v>
      </c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0" t="s">
        <v>21</v>
      </c>
      <c r="E10" s="35"/>
      <c r="F10" s="112" t="s">
        <v>22</v>
      </c>
      <c r="G10" s="35"/>
      <c r="H10" s="35"/>
      <c r="I10" s="113" t="s">
        <v>23</v>
      </c>
      <c r="J10" s="114" t="str">
        <f>'Rekapitulace stavby'!AN8</f>
        <v>12. 3. 2020</v>
      </c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0.9" customHeight="1">
      <c r="A11" s="35"/>
      <c r="B11" s="40"/>
      <c r="C11" s="35"/>
      <c r="D11" s="35"/>
      <c r="E11" s="35"/>
      <c r="F11" s="35"/>
      <c r="G11" s="35"/>
      <c r="H11" s="35"/>
      <c r="I11" s="111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0" t="s">
        <v>25</v>
      </c>
      <c r="E12" s="35"/>
      <c r="F12" s="35"/>
      <c r="G12" s="35"/>
      <c r="H12" s="35"/>
      <c r="I12" s="113" t="s">
        <v>26</v>
      </c>
      <c r="J12" s="112" t="s">
        <v>27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8" customHeight="1">
      <c r="A13" s="35"/>
      <c r="B13" s="40"/>
      <c r="C13" s="35"/>
      <c r="D13" s="35"/>
      <c r="E13" s="112" t="s">
        <v>28</v>
      </c>
      <c r="F13" s="35"/>
      <c r="G13" s="35"/>
      <c r="H13" s="35"/>
      <c r="I13" s="113" t="s">
        <v>29</v>
      </c>
      <c r="J13" s="112" t="s">
        <v>30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6.95" customHeight="1">
      <c r="A14" s="35"/>
      <c r="B14" s="40"/>
      <c r="C14" s="35"/>
      <c r="D14" s="35"/>
      <c r="E14" s="35"/>
      <c r="F14" s="35"/>
      <c r="G14" s="35"/>
      <c r="H14" s="35"/>
      <c r="I14" s="111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10" t="s">
        <v>31</v>
      </c>
      <c r="E15" s="35"/>
      <c r="F15" s="35"/>
      <c r="G15" s="35"/>
      <c r="H15" s="35"/>
      <c r="I15" s="113" t="s">
        <v>26</v>
      </c>
      <c r="J15" s="31" t="str">
        <f>'Rekapitulace stavby'!AN13</f>
        <v>Vyplň údaj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8" customHeight="1">
      <c r="A16" s="35"/>
      <c r="B16" s="40"/>
      <c r="C16" s="35"/>
      <c r="D16" s="35"/>
      <c r="E16" s="330" t="str">
        <f>'Rekapitulace stavby'!E14</f>
        <v>Vyplň údaj</v>
      </c>
      <c r="F16" s="331"/>
      <c r="G16" s="331"/>
      <c r="H16" s="331"/>
      <c r="I16" s="113" t="s">
        <v>29</v>
      </c>
      <c r="J16" s="31" t="str">
        <f>'Rekapitulace stavby'!AN14</f>
        <v>Vyplň údaj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6.95" customHeight="1">
      <c r="A17" s="35"/>
      <c r="B17" s="40"/>
      <c r="C17" s="35"/>
      <c r="D17" s="35"/>
      <c r="E17" s="35"/>
      <c r="F17" s="35"/>
      <c r="G17" s="35"/>
      <c r="H17" s="35"/>
      <c r="I17" s="111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10" t="s">
        <v>33</v>
      </c>
      <c r="E18" s="35"/>
      <c r="F18" s="35"/>
      <c r="G18" s="35"/>
      <c r="H18" s="35"/>
      <c r="I18" s="113" t="s">
        <v>26</v>
      </c>
      <c r="J18" s="112" t="s">
        <v>27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12" t="s">
        <v>28</v>
      </c>
      <c r="F19" s="35"/>
      <c r="G19" s="35"/>
      <c r="H19" s="35"/>
      <c r="I19" s="113" t="s">
        <v>29</v>
      </c>
      <c r="J19" s="112" t="s">
        <v>30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111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10" t="s">
        <v>35</v>
      </c>
      <c r="E21" s="35"/>
      <c r="F21" s="35"/>
      <c r="G21" s="35"/>
      <c r="H21" s="35"/>
      <c r="I21" s="113" t="s">
        <v>26</v>
      </c>
      <c r="J21" s="112" t="s">
        <v>36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112" t="s">
        <v>37</v>
      </c>
      <c r="F22" s="35"/>
      <c r="G22" s="35"/>
      <c r="H22" s="35"/>
      <c r="I22" s="113" t="s">
        <v>29</v>
      </c>
      <c r="J22" s="112" t="s">
        <v>38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111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10" t="s">
        <v>39</v>
      </c>
      <c r="E24" s="35"/>
      <c r="F24" s="35"/>
      <c r="G24" s="35"/>
      <c r="H24" s="35"/>
      <c r="I24" s="111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8" customFormat="1" ht="89.25" customHeight="1">
      <c r="A25" s="115"/>
      <c r="B25" s="116"/>
      <c r="C25" s="115"/>
      <c r="D25" s="115"/>
      <c r="E25" s="332" t="s">
        <v>40</v>
      </c>
      <c r="F25" s="332"/>
      <c r="G25" s="332"/>
      <c r="H25" s="332"/>
      <c r="I25" s="117"/>
      <c r="J25" s="115"/>
      <c r="K25" s="115"/>
      <c r="L25" s="118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111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119"/>
      <c r="E27" s="119"/>
      <c r="F27" s="119"/>
      <c r="G27" s="119"/>
      <c r="H27" s="119"/>
      <c r="I27" s="120"/>
      <c r="J27" s="119"/>
      <c r="K27" s="119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4.45" customHeight="1">
      <c r="A28" s="35"/>
      <c r="B28" s="40"/>
      <c r="C28" s="35"/>
      <c r="D28" s="112" t="s">
        <v>90</v>
      </c>
      <c r="E28" s="35"/>
      <c r="F28" s="35"/>
      <c r="G28" s="35"/>
      <c r="H28" s="35"/>
      <c r="I28" s="111"/>
      <c r="J28" s="121">
        <f>J94</f>
        <v>0</v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14.45" customHeight="1">
      <c r="A29" s="35"/>
      <c r="B29" s="40"/>
      <c r="C29" s="35"/>
      <c r="D29" s="122" t="s">
        <v>91</v>
      </c>
      <c r="E29" s="35"/>
      <c r="F29" s="35"/>
      <c r="G29" s="35"/>
      <c r="H29" s="35"/>
      <c r="I29" s="111"/>
      <c r="J29" s="121">
        <f>J111</f>
        <v>0</v>
      </c>
      <c r="K29" s="3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3" t="s">
        <v>41</v>
      </c>
      <c r="E30" s="35"/>
      <c r="F30" s="35"/>
      <c r="G30" s="35"/>
      <c r="H30" s="35"/>
      <c r="I30" s="111"/>
      <c r="J30" s="124">
        <f>ROUND(J28 + J29,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20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5" t="s">
        <v>43</v>
      </c>
      <c r="G32" s="35"/>
      <c r="H32" s="35"/>
      <c r="I32" s="126" t="s">
        <v>42</v>
      </c>
      <c r="J32" s="125" t="s">
        <v>44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7" t="s">
        <v>45</v>
      </c>
      <c r="E33" s="110" t="s">
        <v>46</v>
      </c>
      <c r="F33" s="128">
        <f>ROUND((SUM(BE111:BE118) + SUM(BE136:BE660)),  2)</f>
        <v>0</v>
      </c>
      <c r="G33" s="35"/>
      <c r="H33" s="35"/>
      <c r="I33" s="129">
        <v>0.21</v>
      </c>
      <c r="J33" s="128">
        <f>ROUND(((SUM(BE111:BE118) + SUM(BE136:BE660))*I33),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0" t="s">
        <v>47</v>
      </c>
      <c r="F34" s="128">
        <f>ROUND((SUM(BF111:BF118) + SUM(BF136:BF660)),  2)</f>
        <v>0</v>
      </c>
      <c r="G34" s="35"/>
      <c r="H34" s="35"/>
      <c r="I34" s="129">
        <v>0.15</v>
      </c>
      <c r="J34" s="128">
        <f>ROUND(((SUM(BF111:BF118) + SUM(BF136:BF660))*I34),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0" t="s">
        <v>48</v>
      </c>
      <c r="F35" s="128">
        <f>ROUND((SUM(BG111:BG118) + SUM(BG136:BG660)),  2)</f>
        <v>0</v>
      </c>
      <c r="G35" s="35"/>
      <c r="H35" s="35"/>
      <c r="I35" s="129">
        <v>0.21</v>
      </c>
      <c r="J35" s="128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0" t="s">
        <v>49</v>
      </c>
      <c r="F36" s="128">
        <f>ROUND((SUM(BH111:BH118) + SUM(BH136:BH660)),  2)</f>
        <v>0</v>
      </c>
      <c r="G36" s="35"/>
      <c r="H36" s="35"/>
      <c r="I36" s="129">
        <v>0.15</v>
      </c>
      <c r="J36" s="128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0" t="s">
        <v>50</v>
      </c>
      <c r="F37" s="128">
        <f>ROUND((SUM(BI111:BI118) + SUM(BI136:BI660)),  2)</f>
        <v>0</v>
      </c>
      <c r="G37" s="35"/>
      <c r="H37" s="35"/>
      <c r="I37" s="129">
        <v>0</v>
      </c>
      <c r="J37" s="128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1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0"/>
      <c r="D39" s="131" t="s">
        <v>51</v>
      </c>
      <c r="E39" s="132"/>
      <c r="F39" s="132"/>
      <c r="G39" s="133" t="s">
        <v>52</v>
      </c>
      <c r="H39" s="134" t="s">
        <v>53</v>
      </c>
      <c r="I39" s="135"/>
      <c r="J39" s="136">
        <f>SUM(J30:J37)</f>
        <v>0</v>
      </c>
      <c r="K39" s="137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11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04"/>
      <c r="L41" s="21"/>
    </row>
    <row r="42" spans="1:31" s="1" customFormat="1" ht="14.45" customHeight="1">
      <c r="B42" s="21"/>
      <c r="I42" s="104"/>
      <c r="L42" s="21"/>
    </row>
    <row r="43" spans="1:31" s="1" customFormat="1" ht="14.45" customHeight="1">
      <c r="B43" s="21"/>
      <c r="I43" s="104"/>
      <c r="L43" s="21"/>
    </row>
    <row r="44" spans="1:31" s="1" customFormat="1" ht="14.45" customHeight="1">
      <c r="B44" s="21"/>
      <c r="I44" s="104"/>
      <c r="L44" s="21"/>
    </row>
    <row r="45" spans="1:31" s="1" customFormat="1" ht="14.45" customHeight="1">
      <c r="B45" s="21"/>
      <c r="I45" s="104"/>
      <c r="L45" s="21"/>
    </row>
    <row r="46" spans="1:31" s="1" customFormat="1" ht="14.45" customHeight="1">
      <c r="B46" s="21"/>
      <c r="I46" s="104"/>
      <c r="L46" s="21"/>
    </row>
    <row r="47" spans="1:31" s="1" customFormat="1" ht="14.45" customHeight="1">
      <c r="B47" s="21"/>
      <c r="I47" s="104"/>
      <c r="L47" s="21"/>
    </row>
    <row r="48" spans="1:31" s="1" customFormat="1" ht="14.45" customHeight="1">
      <c r="B48" s="21"/>
      <c r="I48" s="104"/>
      <c r="L48" s="21"/>
    </row>
    <row r="49" spans="1:31" s="1" customFormat="1" ht="14.45" customHeight="1">
      <c r="B49" s="21"/>
      <c r="I49" s="104"/>
      <c r="L49" s="21"/>
    </row>
    <row r="50" spans="1:31" s="2" customFormat="1" ht="14.45" customHeight="1">
      <c r="B50" s="52"/>
      <c r="D50" s="138" t="s">
        <v>54</v>
      </c>
      <c r="E50" s="139"/>
      <c r="F50" s="139"/>
      <c r="G50" s="138" t="s">
        <v>55</v>
      </c>
      <c r="H50" s="139"/>
      <c r="I50" s="140"/>
      <c r="J50" s="139"/>
      <c r="K50" s="139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1" t="s">
        <v>56</v>
      </c>
      <c r="E61" s="142"/>
      <c r="F61" s="143" t="s">
        <v>57</v>
      </c>
      <c r="G61" s="141" t="s">
        <v>56</v>
      </c>
      <c r="H61" s="142"/>
      <c r="I61" s="144"/>
      <c r="J61" s="145" t="s">
        <v>57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8" t="s">
        <v>58</v>
      </c>
      <c r="E65" s="146"/>
      <c r="F65" s="146"/>
      <c r="G65" s="138" t="s">
        <v>59</v>
      </c>
      <c r="H65" s="146"/>
      <c r="I65" s="147"/>
      <c r="J65" s="146"/>
      <c r="K65" s="14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1" t="s">
        <v>56</v>
      </c>
      <c r="E76" s="142"/>
      <c r="F76" s="143" t="s">
        <v>57</v>
      </c>
      <c r="G76" s="141" t="s">
        <v>56</v>
      </c>
      <c r="H76" s="142"/>
      <c r="I76" s="144"/>
      <c r="J76" s="145" t="s">
        <v>57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8"/>
      <c r="C77" s="149"/>
      <c r="D77" s="149"/>
      <c r="E77" s="149"/>
      <c r="F77" s="149"/>
      <c r="G77" s="149"/>
      <c r="H77" s="149"/>
      <c r="I77" s="150"/>
      <c r="J77" s="149"/>
      <c r="K77" s="149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1"/>
      <c r="C81" s="152"/>
      <c r="D81" s="152"/>
      <c r="E81" s="152"/>
      <c r="F81" s="152"/>
      <c r="G81" s="152"/>
      <c r="H81" s="152"/>
      <c r="I81" s="153"/>
      <c r="J81" s="152"/>
      <c r="K81" s="152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92</v>
      </c>
      <c r="D82" s="37"/>
      <c r="E82" s="37"/>
      <c r="F82" s="37"/>
      <c r="G82" s="37"/>
      <c r="H82" s="37"/>
      <c r="I82" s="111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1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1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01" t="str">
        <f>E7</f>
        <v>Ležatá kanalizace pod 1.PP 2.-4.etapa</v>
      </c>
      <c r="F85" s="333"/>
      <c r="G85" s="333"/>
      <c r="H85" s="333"/>
      <c r="I85" s="111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111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2" customHeight="1">
      <c r="A87" s="35"/>
      <c r="B87" s="36"/>
      <c r="C87" s="30" t="s">
        <v>21</v>
      </c>
      <c r="D87" s="37"/>
      <c r="E87" s="37"/>
      <c r="F87" s="28" t="str">
        <f>F10</f>
        <v>Rektorát MU, Žerotínovo nám. 617/9, 601 77 Brno</v>
      </c>
      <c r="G87" s="37"/>
      <c r="H87" s="37"/>
      <c r="I87" s="113" t="s">
        <v>23</v>
      </c>
      <c r="J87" s="67" t="str">
        <f>IF(J10="","",J10)</f>
        <v>12. 3. 2020</v>
      </c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1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43.15" customHeight="1">
      <c r="A89" s="35"/>
      <c r="B89" s="36"/>
      <c r="C89" s="30" t="s">
        <v>25</v>
      </c>
      <c r="D89" s="37"/>
      <c r="E89" s="37"/>
      <c r="F89" s="28" t="str">
        <f>E13</f>
        <v>ATELIER 2005 s.r.o., Havlíčkova 37, 602 00 Brno</v>
      </c>
      <c r="G89" s="37"/>
      <c r="H89" s="37"/>
      <c r="I89" s="113" t="s">
        <v>33</v>
      </c>
      <c r="J89" s="33" t="str">
        <f>E19</f>
        <v>ATELIER 2005 s.r.o., Havlíčkova 37, 602 00 Brno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15.2" customHeight="1">
      <c r="A90" s="35"/>
      <c r="B90" s="36"/>
      <c r="C90" s="30" t="s">
        <v>31</v>
      </c>
      <c r="D90" s="37"/>
      <c r="E90" s="37"/>
      <c r="F90" s="28" t="str">
        <f>IF(E16="","",E16)</f>
        <v>Vyplň údaj</v>
      </c>
      <c r="G90" s="37"/>
      <c r="H90" s="37"/>
      <c r="I90" s="113" t="s">
        <v>35</v>
      </c>
      <c r="J90" s="33" t="str">
        <f>E22</f>
        <v>Z.Švanda</v>
      </c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0.35" customHeight="1">
      <c r="A91" s="35"/>
      <c r="B91" s="36"/>
      <c r="C91" s="37"/>
      <c r="D91" s="37"/>
      <c r="E91" s="37"/>
      <c r="F91" s="37"/>
      <c r="G91" s="37"/>
      <c r="H91" s="37"/>
      <c r="I91" s="111"/>
      <c r="J91" s="37"/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29.25" customHeight="1">
      <c r="A92" s="35"/>
      <c r="B92" s="36"/>
      <c r="C92" s="154" t="s">
        <v>93</v>
      </c>
      <c r="D92" s="155"/>
      <c r="E92" s="155"/>
      <c r="F92" s="155"/>
      <c r="G92" s="155"/>
      <c r="H92" s="155"/>
      <c r="I92" s="156"/>
      <c r="J92" s="157" t="s">
        <v>94</v>
      </c>
      <c r="K92" s="15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1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2.9" customHeight="1">
      <c r="A94" s="35"/>
      <c r="B94" s="36"/>
      <c r="C94" s="158" t="s">
        <v>95</v>
      </c>
      <c r="D94" s="37"/>
      <c r="E94" s="37"/>
      <c r="F94" s="37"/>
      <c r="G94" s="37"/>
      <c r="H94" s="37"/>
      <c r="I94" s="111"/>
      <c r="J94" s="85">
        <f>J136</f>
        <v>0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8" t="s">
        <v>96</v>
      </c>
    </row>
    <row r="95" spans="1:47" s="9" customFormat="1" ht="24.95" customHeight="1">
      <c r="B95" s="159"/>
      <c r="C95" s="160"/>
      <c r="D95" s="161" t="s">
        <v>97</v>
      </c>
      <c r="E95" s="162"/>
      <c r="F95" s="162"/>
      <c r="G95" s="162"/>
      <c r="H95" s="162"/>
      <c r="I95" s="163"/>
      <c r="J95" s="164">
        <f>J137</f>
        <v>0</v>
      </c>
      <c r="K95" s="160"/>
      <c r="L95" s="165"/>
    </row>
    <row r="96" spans="1:47" s="10" customFormat="1" ht="19.899999999999999" customHeight="1">
      <c r="B96" s="166"/>
      <c r="C96" s="167"/>
      <c r="D96" s="168" t="s">
        <v>98</v>
      </c>
      <c r="E96" s="169"/>
      <c r="F96" s="169"/>
      <c r="G96" s="169"/>
      <c r="H96" s="169"/>
      <c r="I96" s="170"/>
      <c r="J96" s="171">
        <f>J138</f>
        <v>0</v>
      </c>
      <c r="K96" s="167"/>
      <c r="L96" s="172"/>
    </row>
    <row r="97" spans="1:65" s="10" customFormat="1" ht="19.899999999999999" customHeight="1">
      <c r="B97" s="166"/>
      <c r="C97" s="167"/>
      <c r="D97" s="168" t="s">
        <v>99</v>
      </c>
      <c r="E97" s="169"/>
      <c r="F97" s="169"/>
      <c r="G97" s="169"/>
      <c r="H97" s="169"/>
      <c r="I97" s="170"/>
      <c r="J97" s="171">
        <f>J422</f>
        <v>0</v>
      </c>
      <c r="K97" s="167"/>
      <c r="L97" s="172"/>
    </row>
    <row r="98" spans="1:65" s="10" customFormat="1" ht="19.899999999999999" customHeight="1">
      <c r="B98" s="166"/>
      <c r="C98" s="167"/>
      <c r="D98" s="168" t="s">
        <v>100</v>
      </c>
      <c r="E98" s="169"/>
      <c r="F98" s="169"/>
      <c r="G98" s="169"/>
      <c r="H98" s="169"/>
      <c r="I98" s="170"/>
      <c r="J98" s="171">
        <f>J498</f>
        <v>0</v>
      </c>
      <c r="K98" s="167"/>
      <c r="L98" s="172"/>
    </row>
    <row r="99" spans="1:65" s="10" customFormat="1" ht="19.899999999999999" customHeight="1">
      <c r="B99" s="166"/>
      <c r="C99" s="167"/>
      <c r="D99" s="168" t="s">
        <v>101</v>
      </c>
      <c r="E99" s="169"/>
      <c r="F99" s="169"/>
      <c r="G99" s="169"/>
      <c r="H99" s="169"/>
      <c r="I99" s="170"/>
      <c r="J99" s="171">
        <f>J527</f>
        <v>0</v>
      </c>
      <c r="K99" s="167"/>
      <c r="L99" s="172"/>
    </row>
    <row r="100" spans="1:65" s="10" customFormat="1" ht="19.899999999999999" customHeight="1">
      <c r="B100" s="166"/>
      <c r="C100" s="167"/>
      <c r="D100" s="168" t="s">
        <v>102</v>
      </c>
      <c r="E100" s="169"/>
      <c r="F100" s="169"/>
      <c r="G100" s="169"/>
      <c r="H100" s="169"/>
      <c r="I100" s="170"/>
      <c r="J100" s="171">
        <f>J627</f>
        <v>0</v>
      </c>
      <c r="K100" s="167"/>
      <c r="L100" s="172"/>
    </row>
    <row r="101" spans="1:65" s="10" customFormat="1" ht="19.899999999999999" customHeight="1">
      <c r="B101" s="166"/>
      <c r="C101" s="167"/>
      <c r="D101" s="168" t="s">
        <v>103</v>
      </c>
      <c r="E101" s="169"/>
      <c r="F101" s="169"/>
      <c r="G101" s="169"/>
      <c r="H101" s="169"/>
      <c r="I101" s="170"/>
      <c r="J101" s="171">
        <f>J640</f>
        <v>0</v>
      </c>
      <c r="K101" s="167"/>
      <c r="L101" s="172"/>
    </row>
    <row r="102" spans="1:65" s="9" customFormat="1" ht="24.95" customHeight="1">
      <c r="B102" s="159"/>
      <c r="C102" s="160"/>
      <c r="D102" s="161" t="s">
        <v>104</v>
      </c>
      <c r="E102" s="162"/>
      <c r="F102" s="162"/>
      <c r="G102" s="162"/>
      <c r="H102" s="162"/>
      <c r="I102" s="163"/>
      <c r="J102" s="164">
        <f>J642</f>
        <v>0</v>
      </c>
      <c r="K102" s="160"/>
      <c r="L102" s="165"/>
    </row>
    <row r="103" spans="1:65" s="10" customFormat="1" ht="19.899999999999999" customHeight="1">
      <c r="B103" s="166"/>
      <c r="C103" s="167"/>
      <c r="D103" s="168" t="s">
        <v>105</v>
      </c>
      <c r="E103" s="169"/>
      <c r="F103" s="169"/>
      <c r="G103" s="169"/>
      <c r="H103" s="169"/>
      <c r="I103" s="170"/>
      <c r="J103" s="171">
        <f>J643</f>
        <v>0</v>
      </c>
      <c r="K103" s="167"/>
      <c r="L103" s="172"/>
    </row>
    <row r="104" spans="1:65" s="10" customFormat="1" ht="19.899999999999999" customHeight="1">
      <c r="B104" s="166"/>
      <c r="C104" s="167"/>
      <c r="D104" s="168" t="s">
        <v>106</v>
      </c>
      <c r="E104" s="169"/>
      <c r="F104" s="169"/>
      <c r="G104" s="169"/>
      <c r="H104" s="169"/>
      <c r="I104" s="170"/>
      <c r="J104" s="171">
        <f>J645</f>
        <v>0</v>
      </c>
      <c r="K104" s="167"/>
      <c r="L104" s="172"/>
    </row>
    <row r="105" spans="1:65" s="10" customFormat="1" ht="19.899999999999999" customHeight="1">
      <c r="B105" s="166"/>
      <c r="C105" s="167"/>
      <c r="D105" s="168" t="s">
        <v>107</v>
      </c>
      <c r="E105" s="169"/>
      <c r="F105" s="169"/>
      <c r="G105" s="169"/>
      <c r="H105" s="169"/>
      <c r="I105" s="170"/>
      <c r="J105" s="171">
        <f>J647</f>
        <v>0</v>
      </c>
      <c r="K105" s="167"/>
      <c r="L105" s="172"/>
    </row>
    <row r="106" spans="1:65" s="10" customFormat="1" ht="19.899999999999999" customHeight="1">
      <c r="B106" s="166"/>
      <c r="C106" s="167"/>
      <c r="D106" s="168" t="s">
        <v>108</v>
      </c>
      <c r="E106" s="169"/>
      <c r="F106" s="169"/>
      <c r="G106" s="169"/>
      <c r="H106" s="169"/>
      <c r="I106" s="170"/>
      <c r="J106" s="171">
        <f>J649</f>
        <v>0</v>
      </c>
      <c r="K106" s="167"/>
      <c r="L106" s="172"/>
    </row>
    <row r="107" spans="1:65" s="10" customFormat="1" ht="19.899999999999999" customHeight="1">
      <c r="B107" s="166"/>
      <c r="C107" s="167"/>
      <c r="D107" s="168" t="s">
        <v>109</v>
      </c>
      <c r="E107" s="169"/>
      <c r="F107" s="169"/>
      <c r="G107" s="169"/>
      <c r="H107" s="169"/>
      <c r="I107" s="170"/>
      <c r="J107" s="171">
        <f>J653</f>
        <v>0</v>
      </c>
      <c r="K107" s="167"/>
      <c r="L107" s="172"/>
    </row>
    <row r="108" spans="1:65" s="10" customFormat="1" ht="19.899999999999999" customHeight="1">
      <c r="B108" s="166"/>
      <c r="C108" s="167"/>
      <c r="D108" s="168" t="s">
        <v>110</v>
      </c>
      <c r="E108" s="169"/>
      <c r="F108" s="169"/>
      <c r="G108" s="169"/>
      <c r="H108" s="169"/>
      <c r="I108" s="170"/>
      <c r="J108" s="171">
        <f>J659</f>
        <v>0</v>
      </c>
      <c r="K108" s="167"/>
      <c r="L108" s="172"/>
    </row>
    <row r="109" spans="1:65" s="2" customFormat="1" ht="21.75" customHeight="1">
      <c r="A109" s="35"/>
      <c r="B109" s="36"/>
      <c r="C109" s="37"/>
      <c r="D109" s="37"/>
      <c r="E109" s="37"/>
      <c r="F109" s="37"/>
      <c r="G109" s="37"/>
      <c r="H109" s="37"/>
      <c r="I109" s="111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65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111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65" s="2" customFormat="1" ht="29.25" customHeight="1">
      <c r="A111" s="35"/>
      <c r="B111" s="36"/>
      <c r="C111" s="158" t="s">
        <v>111</v>
      </c>
      <c r="D111" s="37"/>
      <c r="E111" s="37"/>
      <c r="F111" s="37"/>
      <c r="G111" s="37"/>
      <c r="H111" s="37"/>
      <c r="I111" s="111"/>
      <c r="J111" s="173">
        <f>ROUND(J112 + J113 + J114 + J115 + J116 + J117,2)</f>
        <v>0</v>
      </c>
      <c r="K111" s="37"/>
      <c r="L111" s="52"/>
      <c r="N111" s="174" t="s">
        <v>45</v>
      </c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65" s="2" customFormat="1" ht="18" customHeight="1">
      <c r="A112" s="35"/>
      <c r="B112" s="36"/>
      <c r="C112" s="37"/>
      <c r="D112" s="334" t="s">
        <v>112</v>
      </c>
      <c r="E112" s="335"/>
      <c r="F112" s="335"/>
      <c r="G112" s="37"/>
      <c r="H112" s="37"/>
      <c r="I112" s="111"/>
      <c r="J112" s="176">
        <v>0</v>
      </c>
      <c r="K112" s="37"/>
      <c r="L112" s="177"/>
      <c r="M112" s="178"/>
      <c r="N112" s="179" t="s">
        <v>46</v>
      </c>
      <c r="O112" s="178"/>
      <c r="P112" s="178"/>
      <c r="Q112" s="178"/>
      <c r="R112" s="178"/>
      <c r="S112" s="111"/>
      <c r="T112" s="111"/>
      <c r="U112" s="111"/>
      <c r="V112" s="111"/>
      <c r="W112" s="111"/>
      <c r="X112" s="111"/>
      <c r="Y112" s="111"/>
      <c r="Z112" s="111"/>
      <c r="AA112" s="111"/>
      <c r="AB112" s="111"/>
      <c r="AC112" s="111"/>
      <c r="AD112" s="111"/>
      <c r="AE112" s="111"/>
      <c r="AF112" s="178"/>
      <c r="AG112" s="178"/>
      <c r="AH112" s="178"/>
      <c r="AI112" s="178"/>
      <c r="AJ112" s="178"/>
      <c r="AK112" s="178"/>
      <c r="AL112" s="178"/>
      <c r="AM112" s="178"/>
      <c r="AN112" s="178"/>
      <c r="AO112" s="178"/>
      <c r="AP112" s="178"/>
      <c r="AQ112" s="178"/>
      <c r="AR112" s="178"/>
      <c r="AS112" s="178"/>
      <c r="AT112" s="178"/>
      <c r="AU112" s="178"/>
      <c r="AV112" s="178"/>
      <c r="AW112" s="178"/>
      <c r="AX112" s="178"/>
      <c r="AY112" s="180" t="s">
        <v>113</v>
      </c>
      <c r="AZ112" s="178"/>
      <c r="BA112" s="178"/>
      <c r="BB112" s="178"/>
      <c r="BC112" s="178"/>
      <c r="BD112" s="178"/>
      <c r="BE112" s="181">
        <f t="shared" ref="BE112:BE117" si="0">IF(N112="základní",J112,0)</f>
        <v>0</v>
      </c>
      <c r="BF112" s="181">
        <f t="shared" ref="BF112:BF117" si="1">IF(N112="snížená",J112,0)</f>
        <v>0</v>
      </c>
      <c r="BG112" s="181">
        <f t="shared" ref="BG112:BG117" si="2">IF(N112="zákl. přenesená",J112,0)</f>
        <v>0</v>
      </c>
      <c r="BH112" s="181">
        <f t="shared" ref="BH112:BH117" si="3">IF(N112="sníž. přenesená",J112,0)</f>
        <v>0</v>
      </c>
      <c r="BI112" s="181">
        <f t="shared" ref="BI112:BI117" si="4">IF(N112="nulová",J112,0)</f>
        <v>0</v>
      </c>
      <c r="BJ112" s="180" t="s">
        <v>86</v>
      </c>
      <c r="BK112" s="178"/>
      <c r="BL112" s="178"/>
      <c r="BM112" s="178"/>
    </row>
    <row r="113" spans="1:65" s="2" customFormat="1" ht="18" customHeight="1">
      <c r="A113" s="35"/>
      <c r="B113" s="36"/>
      <c r="C113" s="37"/>
      <c r="D113" s="334" t="s">
        <v>114</v>
      </c>
      <c r="E113" s="335"/>
      <c r="F113" s="335"/>
      <c r="G113" s="37"/>
      <c r="H113" s="37"/>
      <c r="I113" s="111"/>
      <c r="J113" s="176">
        <v>0</v>
      </c>
      <c r="K113" s="37"/>
      <c r="L113" s="177"/>
      <c r="M113" s="178"/>
      <c r="N113" s="179" t="s">
        <v>46</v>
      </c>
      <c r="O113" s="178"/>
      <c r="P113" s="178"/>
      <c r="Q113" s="178"/>
      <c r="R113" s="178"/>
      <c r="S113" s="111"/>
      <c r="T113" s="111"/>
      <c r="U113" s="111"/>
      <c r="V113" s="111"/>
      <c r="W113" s="111"/>
      <c r="X113" s="111"/>
      <c r="Y113" s="111"/>
      <c r="Z113" s="111"/>
      <c r="AA113" s="111"/>
      <c r="AB113" s="111"/>
      <c r="AC113" s="111"/>
      <c r="AD113" s="111"/>
      <c r="AE113" s="111"/>
      <c r="AF113" s="178"/>
      <c r="AG113" s="178"/>
      <c r="AH113" s="178"/>
      <c r="AI113" s="178"/>
      <c r="AJ113" s="178"/>
      <c r="AK113" s="178"/>
      <c r="AL113" s="178"/>
      <c r="AM113" s="178"/>
      <c r="AN113" s="178"/>
      <c r="AO113" s="178"/>
      <c r="AP113" s="178"/>
      <c r="AQ113" s="178"/>
      <c r="AR113" s="178"/>
      <c r="AS113" s="178"/>
      <c r="AT113" s="178"/>
      <c r="AU113" s="178"/>
      <c r="AV113" s="178"/>
      <c r="AW113" s="178"/>
      <c r="AX113" s="178"/>
      <c r="AY113" s="180" t="s">
        <v>113</v>
      </c>
      <c r="AZ113" s="178"/>
      <c r="BA113" s="178"/>
      <c r="BB113" s="178"/>
      <c r="BC113" s="178"/>
      <c r="BD113" s="178"/>
      <c r="BE113" s="181">
        <f t="shared" si="0"/>
        <v>0</v>
      </c>
      <c r="BF113" s="181">
        <f t="shared" si="1"/>
        <v>0</v>
      </c>
      <c r="BG113" s="181">
        <f t="shared" si="2"/>
        <v>0</v>
      </c>
      <c r="BH113" s="181">
        <f t="shared" si="3"/>
        <v>0</v>
      </c>
      <c r="BI113" s="181">
        <f t="shared" si="4"/>
        <v>0</v>
      </c>
      <c r="BJ113" s="180" t="s">
        <v>86</v>
      </c>
      <c r="BK113" s="178"/>
      <c r="BL113" s="178"/>
      <c r="BM113" s="178"/>
    </row>
    <row r="114" spans="1:65" s="2" customFormat="1" ht="18" customHeight="1">
      <c r="A114" s="35"/>
      <c r="B114" s="36"/>
      <c r="C114" s="37"/>
      <c r="D114" s="334" t="s">
        <v>115</v>
      </c>
      <c r="E114" s="335"/>
      <c r="F114" s="335"/>
      <c r="G114" s="37"/>
      <c r="H114" s="37"/>
      <c r="I114" s="111"/>
      <c r="J114" s="176">
        <v>0</v>
      </c>
      <c r="K114" s="37"/>
      <c r="L114" s="177"/>
      <c r="M114" s="178"/>
      <c r="N114" s="179" t="s">
        <v>46</v>
      </c>
      <c r="O114" s="178"/>
      <c r="P114" s="178"/>
      <c r="Q114" s="178"/>
      <c r="R114" s="178"/>
      <c r="S114" s="111"/>
      <c r="T114" s="111"/>
      <c r="U114" s="111"/>
      <c r="V114" s="111"/>
      <c r="W114" s="111"/>
      <c r="X114" s="111"/>
      <c r="Y114" s="111"/>
      <c r="Z114" s="111"/>
      <c r="AA114" s="111"/>
      <c r="AB114" s="111"/>
      <c r="AC114" s="111"/>
      <c r="AD114" s="111"/>
      <c r="AE114" s="111"/>
      <c r="AF114" s="178"/>
      <c r="AG114" s="178"/>
      <c r="AH114" s="178"/>
      <c r="AI114" s="178"/>
      <c r="AJ114" s="178"/>
      <c r="AK114" s="178"/>
      <c r="AL114" s="178"/>
      <c r="AM114" s="178"/>
      <c r="AN114" s="178"/>
      <c r="AO114" s="178"/>
      <c r="AP114" s="178"/>
      <c r="AQ114" s="178"/>
      <c r="AR114" s="178"/>
      <c r="AS114" s="178"/>
      <c r="AT114" s="178"/>
      <c r="AU114" s="178"/>
      <c r="AV114" s="178"/>
      <c r="AW114" s="178"/>
      <c r="AX114" s="178"/>
      <c r="AY114" s="180" t="s">
        <v>113</v>
      </c>
      <c r="AZ114" s="178"/>
      <c r="BA114" s="178"/>
      <c r="BB114" s="178"/>
      <c r="BC114" s="178"/>
      <c r="BD114" s="178"/>
      <c r="BE114" s="181">
        <f t="shared" si="0"/>
        <v>0</v>
      </c>
      <c r="BF114" s="181">
        <f t="shared" si="1"/>
        <v>0</v>
      </c>
      <c r="BG114" s="181">
        <f t="shared" si="2"/>
        <v>0</v>
      </c>
      <c r="BH114" s="181">
        <f t="shared" si="3"/>
        <v>0</v>
      </c>
      <c r="BI114" s="181">
        <f t="shared" si="4"/>
        <v>0</v>
      </c>
      <c r="BJ114" s="180" t="s">
        <v>86</v>
      </c>
      <c r="BK114" s="178"/>
      <c r="BL114" s="178"/>
      <c r="BM114" s="178"/>
    </row>
    <row r="115" spans="1:65" s="2" customFormat="1" ht="18" customHeight="1">
      <c r="A115" s="35"/>
      <c r="B115" s="36"/>
      <c r="C115" s="37"/>
      <c r="D115" s="334" t="s">
        <v>116</v>
      </c>
      <c r="E115" s="335"/>
      <c r="F115" s="335"/>
      <c r="G115" s="37"/>
      <c r="H115" s="37"/>
      <c r="I115" s="111"/>
      <c r="J115" s="176">
        <v>0</v>
      </c>
      <c r="K115" s="37"/>
      <c r="L115" s="177"/>
      <c r="M115" s="178"/>
      <c r="N115" s="179" t="s">
        <v>46</v>
      </c>
      <c r="O115" s="178"/>
      <c r="P115" s="178"/>
      <c r="Q115" s="178"/>
      <c r="R115" s="178"/>
      <c r="S115" s="111"/>
      <c r="T115" s="111"/>
      <c r="U115" s="111"/>
      <c r="V115" s="111"/>
      <c r="W115" s="111"/>
      <c r="X115" s="111"/>
      <c r="Y115" s="111"/>
      <c r="Z115" s="111"/>
      <c r="AA115" s="111"/>
      <c r="AB115" s="111"/>
      <c r="AC115" s="111"/>
      <c r="AD115" s="111"/>
      <c r="AE115" s="111"/>
      <c r="AF115" s="178"/>
      <c r="AG115" s="178"/>
      <c r="AH115" s="178"/>
      <c r="AI115" s="178"/>
      <c r="AJ115" s="178"/>
      <c r="AK115" s="178"/>
      <c r="AL115" s="178"/>
      <c r="AM115" s="178"/>
      <c r="AN115" s="178"/>
      <c r="AO115" s="178"/>
      <c r="AP115" s="178"/>
      <c r="AQ115" s="178"/>
      <c r="AR115" s="178"/>
      <c r="AS115" s="178"/>
      <c r="AT115" s="178"/>
      <c r="AU115" s="178"/>
      <c r="AV115" s="178"/>
      <c r="AW115" s="178"/>
      <c r="AX115" s="178"/>
      <c r="AY115" s="180" t="s">
        <v>113</v>
      </c>
      <c r="AZ115" s="178"/>
      <c r="BA115" s="178"/>
      <c r="BB115" s="178"/>
      <c r="BC115" s="178"/>
      <c r="BD115" s="178"/>
      <c r="BE115" s="181">
        <f t="shared" si="0"/>
        <v>0</v>
      </c>
      <c r="BF115" s="181">
        <f t="shared" si="1"/>
        <v>0</v>
      </c>
      <c r="BG115" s="181">
        <f t="shared" si="2"/>
        <v>0</v>
      </c>
      <c r="BH115" s="181">
        <f t="shared" si="3"/>
        <v>0</v>
      </c>
      <c r="BI115" s="181">
        <f t="shared" si="4"/>
        <v>0</v>
      </c>
      <c r="BJ115" s="180" t="s">
        <v>86</v>
      </c>
      <c r="BK115" s="178"/>
      <c r="BL115" s="178"/>
      <c r="BM115" s="178"/>
    </row>
    <row r="116" spans="1:65" s="2" customFormat="1" ht="18" customHeight="1">
      <c r="A116" s="35"/>
      <c r="B116" s="36"/>
      <c r="C116" s="37"/>
      <c r="D116" s="334" t="s">
        <v>117</v>
      </c>
      <c r="E116" s="335"/>
      <c r="F116" s="335"/>
      <c r="G116" s="37"/>
      <c r="H116" s="37"/>
      <c r="I116" s="111"/>
      <c r="J116" s="176">
        <v>0</v>
      </c>
      <c r="K116" s="37"/>
      <c r="L116" s="177"/>
      <c r="M116" s="178"/>
      <c r="N116" s="179" t="s">
        <v>46</v>
      </c>
      <c r="O116" s="178"/>
      <c r="P116" s="178"/>
      <c r="Q116" s="178"/>
      <c r="R116" s="178"/>
      <c r="S116" s="111"/>
      <c r="T116" s="111"/>
      <c r="U116" s="111"/>
      <c r="V116" s="111"/>
      <c r="W116" s="111"/>
      <c r="X116" s="111"/>
      <c r="Y116" s="111"/>
      <c r="Z116" s="111"/>
      <c r="AA116" s="111"/>
      <c r="AB116" s="111"/>
      <c r="AC116" s="111"/>
      <c r="AD116" s="111"/>
      <c r="AE116" s="111"/>
      <c r="AF116" s="178"/>
      <c r="AG116" s="178"/>
      <c r="AH116" s="178"/>
      <c r="AI116" s="178"/>
      <c r="AJ116" s="178"/>
      <c r="AK116" s="178"/>
      <c r="AL116" s="178"/>
      <c r="AM116" s="178"/>
      <c r="AN116" s="178"/>
      <c r="AO116" s="178"/>
      <c r="AP116" s="178"/>
      <c r="AQ116" s="178"/>
      <c r="AR116" s="178"/>
      <c r="AS116" s="178"/>
      <c r="AT116" s="178"/>
      <c r="AU116" s="178"/>
      <c r="AV116" s="178"/>
      <c r="AW116" s="178"/>
      <c r="AX116" s="178"/>
      <c r="AY116" s="180" t="s">
        <v>113</v>
      </c>
      <c r="AZ116" s="178"/>
      <c r="BA116" s="178"/>
      <c r="BB116" s="178"/>
      <c r="BC116" s="178"/>
      <c r="BD116" s="178"/>
      <c r="BE116" s="181">
        <f t="shared" si="0"/>
        <v>0</v>
      </c>
      <c r="BF116" s="181">
        <f t="shared" si="1"/>
        <v>0</v>
      </c>
      <c r="BG116" s="181">
        <f t="shared" si="2"/>
        <v>0</v>
      </c>
      <c r="BH116" s="181">
        <f t="shared" si="3"/>
        <v>0</v>
      </c>
      <c r="BI116" s="181">
        <f t="shared" si="4"/>
        <v>0</v>
      </c>
      <c r="BJ116" s="180" t="s">
        <v>86</v>
      </c>
      <c r="BK116" s="178"/>
      <c r="BL116" s="178"/>
      <c r="BM116" s="178"/>
    </row>
    <row r="117" spans="1:65" s="2" customFormat="1" ht="18" customHeight="1">
      <c r="A117" s="35"/>
      <c r="B117" s="36"/>
      <c r="C117" s="37"/>
      <c r="D117" s="175" t="s">
        <v>118</v>
      </c>
      <c r="E117" s="37"/>
      <c r="F117" s="37"/>
      <c r="G117" s="37"/>
      <c r="H117" s="37"/>
      <c r="I117" s="111"/>
      <c r="J117" s="176">
        <f>ROUND(J28*T117,2)</f>
        <v>0</v>
      </c>
      <c r="K117" s="37"/>
      <c r="L117" s="177"/>
      <c r="M117" s="178"/>
      <c r="N117" s="179" t="s">
        <v>46</v>
      </c>
      <c r="O117" s="178"/>
      <c r="P117" s="178"/>
      <c r="Q117" s="178"/>
      <c r="R117" s="178"/>
      <c r="S117" s="111"/>
      <c r="T117" s="111"/>
      <c r="U117" s="111"/>
      <c r="V117" s="111"/>
      <c r="W117" s="111"/>
      <c r="X117" s="111"/>
      <c r="Y117" s="111"/>
      <c r="Z117" s="111"/>
      <c r="AA117" s="111"/>
      <c r="AB117" s="111"/>
      <c r="AC117" s="111"/>
      <c r="AD117" s="111"/>
      <c r="AE117" s="111"/>
      <c r="AF117" s="178"/>
      <c r="AG117" s="178"/>
      <c r="AH117" s="178"/>
      <c r="AI117" s="178"/>
      <c r="AJ117" s="178"/>
      <c r="AK117" s="178"/>
      <c r="AL117" s="178"/>
      <c r="AM117" s="178"/>
      <c r="AN117" s="178"/>
      <c r="AO117" s="178"/>
      <c r="AP117" s="178"/>
      <c r="AQ117" s="178"/>
      <c r="AR117" s="178"/>
      <c r="AS117" s="178"/>
      <c r="AT117" s="178"/>
      <c r="AU117" s="178"/>
      <c r="AV117" s="178"/>
      <c r="AW117" s="178"/>
      <c r="AX117" s="178"/>
      <c r="AY117" s="180" t="s">
        <v>119</v>
      </c>
      <c r="AZ117" s="178"/>
      <c r="BA117" s="178"/>
      <c r="BB117" s="178"/>
      <c r="BC117" s="178"/>
      <c r="BD117" s="178"/>
      <c r="BE117" s="181">
        <f t="shared" si="0"/>
        <v>0</v>
      </c>
      <c r="BF117" s="181">
        <f t="shared" si="1"/>
        <v>0</v>
      </c>
      <c r="BG117" s="181">
        <f t="shared" si="2"/>
        <v>0</v>
      </c>
      <c r="BH117" s="181">
        <f t="shared" si="3"/>
        <v>0</v>
      </c>
      <c r="BI117" s="181">
        <f t="shared" si="4"/>
        <v>0</v>
      </c>
      <c r="BJ117" s="180" t="s">
        <v>86</v>
      </c>
      <c r="BK117" s="178"/>
      <c r="BL117" s="178"/>
      <c r="BM117" s="178"/>
    </row>
    <row r="118" spans="1:65" s="2" customFormat="1" ht="11.25">
      <c r="A118" s="35"/>
      <c r="B118" s="36"/>
      <c r="C118" s="37"/>
      <c r="D118" s="37"/>
      <c r="E118" s="37"/>
      <c r="F118" s="37"/>
      <c r="G118" s="37"/>
      <c r="H118" s="37"/>
      <c r="I118" s="111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29.25" customHeight="1">
      <c r="A119" s="35"/>
      <c r="B119" s="36"/>
      <c r="C119" s="182" t="s">
        <v>120</v>
      </c>
      <c r="D119" s="155"/>
      <c r="E119" s="155"/>
      <c r="F119" s="155"/>
      <c r="G119" s="155"/>
      <c r="H119" s="155"/>
      <c r="I119" s="156"/>
      <c r="J119" s="183">
        <f>ROUND(J94+J111,2)</f>
        <v>0</v>
      </c>
      <c r="K119" s="15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6.95" customHeight="1">
      <c r="A120" s="35"/>
      <c r="B120" s="55"/>
      <c r="C120" s="56"/>
      <c r="D120" s="56"/>
      <c r="E120" s="56"/>
      <c r="F120" s="56"/>
      <c r="G120" s="56"/>
      <c r="H120" s="56"/>
      <c r="I120" s="150"/>
      <c r="J120" s="56"/>
      <c r="K120" s="56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4" spans="1:65" s="2" customFormat="1" ht="6.95" customHeight="1">
      <c r="A124" s="35"/>
      <c r="B124" s="57"/>
      <c r="C124" s="58"/>
      <c r="D124" s="58"/>
      <c r="E124" s="58"/>
      <c r="F124" s="58"/>
      <c r="G124" s="58"/>
      <c r="H124" s="58"/>
      <c r="I124" s="153"/>
      <c r="J124" s="58"/>
      <c r="K124" s="58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5" s="2" customFormat="1" ht="24.95" customHeight="1">
      <c r="A125" s="35"/>
      <c r="B125" s="36"/>
      <c r="C125" s="24" t="s">
        <v>121</v>
      </c>
      <c r="D125" s="37"/>
      <c r="E125" s="37"/>
      <c r="F125" s="37"/>
      <c r="G125" s="37"/>
      <c r="H125" s="37"/>
      <c r="I125" s="111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5" s="2" customFormat="1" ht="6.95" customHeight="1">
      <c r="A126" s="35"/>
      <c r="B126" s="36"/>
      <c r="C126" s="37"/>
      <c r="D126" s="37"/>
      <c r="E126" s="37"/>
      <c r="F126" s="37"/>
      <c r="G126" s="37"/>
      <c r="H126" s="37"/>
      <c r="I126" s="111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65" s="2" customFormat="1" ht="12" customHeight="1">
      <c r="A127" s="35"/>
      <c r="B127" s="36"/>
      <c r="C127" s="30" t="s">
        <v>16</v>
      </c>
      <c r="D127" s="37"/>
      <c r="E127" s="37"/>
      <c r="F127" s="37"/>
      <c r="G127" s="37"/>
      <c r="H127" s="37"/>
      <c r="I127" s="111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65" s="2" customFormat="1" ht="16.5" customHeight="1">
      <c r="A128" s="35"/>
      <c r="B128" s="36"/>
      <c r="C128" s="37"/>
      <c r="D128" s="37"/>
      <c r="E128" s="301" t="str">
        <f>E7</f>
        <v>Ležatá kanalizace pod 1.PP 2.-4.etapa</v>
      </c>
      <c r="F128" s="333"/>
      <c r="G128" s="333"/>
      <c r="H128" s="333"/>
      <c r="I128" s="111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6.95" customHeight="1">
      <c r="A129" s="35"/>
      <c r="B129" s="36"/>
      <c r="C129" s="37"/>
      <c r="D129" s="37"/>
      <c r="E129" s="37"/>
      <c r="F129" s="37"/>
      <c r="G129" s="37"/>
      <c r="H129" s="37"/>
      <c r="I129" s="111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2" customHeight="1">
      <c r="A130" s="35"/>
      <c r="B130" s="36"/>
      <c r="C130" s="30" t="s">
        <v>21</v>
      </c>
      <c r="D130" s="37"/>
      <c r="E130" s="37"/>
      <c r="F130" s="28" t="str">
        <f>F10</f>
        <v>Rektorát MU, Žerotínovo nám. 617/9, 601 77 Brno</v>
      </c>
      <c r="G130" s="37"/>
      <c r="H130" s="37"/>
      <c r="I130" s="113" t="s">
        <v>23</v>
      </c>
      <c r="J130" s="67" t="str">
        <f>IF(J10="","",J10)</f>
        <v>12. 3. 2020</v>
      </c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6.95" customHeight="1">
      <c r="A131" s="35"/>
      <c r="B131" s="36"/>
      <c r="C131" s="37"/>
      <c r="D131" s="37"/>
      <c r="E131" s="37"/>
      <c r="F131" s="37"/>
      <c r="G131" s="37"/>
      <c r="H131" s="37"/>
      <c r="I131" s="111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43.15" customHeight="1">
      <c r="A132" s="35"/>
      <c r="B132" s="36"/>
      <c r="C132" s="30" t="s">
        <v>25</v>
      </c>
      <c r="D132" s="37"/>
      <c r="E132" s="37"/>
      <c r="F132" s="28" t="str">
        <f>E13</f>
        <v>ATELIER 2005 s.r.o., Havlíčkova 37, 602 00 Brno</v>
      </c>
      <c r="G132" s="37"/>
      <c r="H132" s="37"/>
      <c r="I132" s="113" t="s">
        <v>33</v>
      </c>
      <c r="J132" s="33" t="str">
        <f>E19</f>
        <v>ATELIER 2005 s.r.o., Havlíčkova 37, 602 00 Brno</v>
      </c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2" customFormat="1" ht="15.2" customHeight="1">
      <c r="A133" s="35"/>
      <c r="B133" s="36"/>
      <c r="C133" s="30" t="s">
        <v>31</v>
      </c>
      <c r="D133" s="37"/>
      <c r="E133" s="37"/>
      <c r="F133" s="28" t="str">
        <f>IF(E16="","",E16)</f>
        <v>Vyplň údaj</v>
      </c>
      <c r="G133" s="37"/>
      <c r="H133" s="37"/>
      <c r="I133" s="113" t="s">
        <v>35</v>
      </c>
      <c r="J133" s="33" t="str">
        <f>E22</f>
        <v>Z.Švanda</v>
      </c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2" customFormat="1" ht="10.35" customHeight="1">
      <c r="A134" s="35"/>
      <c r="B134" s="36"/>
      <c r="C134" s="37"/>
      <c r="D134" s="37"/>
      <c r="E134" s="37"/>
      <c r="F134" s="37"/>
      <c r="G134" s="37"/>
      <c r="H134" s="37"/>
      <c r="I134" s="111"/>
      <c r="J134" s="37"/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5" s="11" customFormat="1" ht="29.25" customHeight="1">
      <c r="A135" s="184"/>
      <c r="B135" s="185"/>
      <c r="C135" s="186" t="s">
        <v>122</v>
      </c>
      <c r="D135" s="187" t="s">
        <v>66</v>
      </c>
      <c r="E135" s="187" t="s">
        <v>62</v>
      </c>
      <c r="F135" s="187" t="s">
        <v>63</v>
      </c>
      <c r="G135" s="187" t="s">
        <v>123</v>
      </c>
      <c r="H135" s="187" t="s">
        <v>124</v>
      </c>
      <c r="I135" s="188" t="s">
        <v>125</v>
      </c>
      <c r="J135" s="189" t="s">
        <v>94</v>
      </c>
      <c r="K135" s="190" t="s">
        <v>126</v>
      </c>
      <c r="L135" s="191"/>
      <c r="M135" s="76" t="s">
        <v>1</v>
      </c>
      <c r="N135" s="77" t="s">
        <v>45</v>
      </c>
      <c r="O135" s="77" t="s">
        <v>127</v>
      </c>
      <c r="P135" s="77" t="s">
        <v>128</v>
      </c>
      <c r="Q135" s="77" t="s">
        <v>129</v>
      </c>
      <c r="R135" s="77" t="s">
        <v>130</v>
      </c>
      <c r="S135" s="77" t="s">
        <v>131</v>
      </c>
      <c r="T135" s="78" t="s">
        <v>132</v>
      </c>
      <c r="U135" s="184"/>
      <c r="V135" s="184"/>
      <c r="W135" s="184"/>
      <c r="X135" s="184"/>
      <c r="Y135" s="184"/>
      <c r="Z135" s="184"/>
      <c r="AA135" s="184"/>
      <c r="AB135" s="184"/>
      <c r="AC135" s="184"/>
      <c r="AD135" s="184"/>
      <c r="AE135" s="184"/>
    </row>
    <row r="136" spans="1:65" s="2" customFormat="1" ht="22.9" customHeight="1">
      <c r="A136" s="35"/>
      <c r="B136" s="36"/>
      <c r="C136" s="83" t="s">
        <v>133</v>
      </c>
      <c r="D136" s="37"/>
      <c r="E136" s="37"/>
      <c r="F136" s="37"/>
      <c r="G136" s="37"/>
      <c r="H136" s="37"/>
      <c r="I136" s="111"/>
      <c r="J136" s="192">
        <f>BK136</f>
        <v>0</v>
      </c>
      <c r="K136" s="37"/>
      <c r="L136" s="40"/>
      <c r="M136" s="79"/>
      <c r="N136" s="193"/>
      <c r="O136" s="80"/>
      <c r="P136" s="194">
        <f>P137+P642</f>
        <v>0</v>
      </c>
      <c r="Q136" s="80"/>
      <c r="R136" s="194">
        <f>R137+R642</f>
        <v>153.03408003999999</v>
      </c>
      <c r="S136" s="80"/>
      <c r="T136" s="195">
        <f>T137+T642</f>
        <v>55.569291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80</v>
      </c>
      <c r="AU136" s="18" t="s">
        <v>96</v>
      </c>
      <c r="BK136" s="196">
        <f>BK137+BK642</f>
        <v>0</v>
      </c>
    </row>
    <row r="137" spans="1:65" s="12" customFormat="1" ht="25.9" customHeight="1">
      <c r="B137" s="197"/>
      <c r="C137" s="198"/>
      <c r="D137" s="199" t="s">
        <v>80</v>
      </c>
      <c r="E137" s="200" t="s">
        <v>134</v>
      </c>
      <c r="F137" s="200" t="s">
        <v>135</v>
      </c>
      <c r="G137" s="198"/>
      <c r="H137" s="198"/>
      <c r="I137" s="201"/>
      <c r="J137" s="202">
        <f>BK137</f>
        <v>0</v>
      </c>
      <c r="K137" s="198"/>
      <c r="L137" s="203"/>
      <c r="M137" s="204"/>
      <c r="N137" s="205"/>
      <c r="O137" s="205"/>
      <c r="P137" s="206">
        <f>P138+P422+P498+P527+P627+P640</f>
        <v>0</v>
      </c>
      <c r="Q137" s="205"/>
      <c r="R137" s="206">
        <f>R138+R422+R498+R527+R627+R640</f>
        <v>152.38033003999999</v>
      </c>
      <c r="S137" s="205"/>
      <c r="T137" s="207">
        <f>T138+T422+T498+T527+T627+T640</f>
        <v>55.345289999999999</v>
      </c>
      <c r="AR137" s="208" t="s">
        <v>86</v>
      </c>
      <c r="AT137" s="209" t="s">
        <v>80</v>
      </c>
      <c r="AU137" s="209" t="s">
        <v>81</v>
      </c>
      <c r="AY137" s="208" t="s">
        <v>136</v>
      </c>
      <c r="BK137" s="210">
        <f>BK138+BK422+BK498+BK527+BK627+BK640</f>
        <v>0</v>
      </c>
    </row>
    <row r="138" spans="1:65" s="12" customFormat="1" ht="22.9" customHeight="1">
      <c r="B138" s="197"/>
      <c r="C138" s="198"/>
      <c r="D138" s="199" t="s">
        <v>80</v>
      </c>
      <c r="E138" s="211" t="s">
        <v>86</v>
      </c>
      <c r="F138" s="211" t="s">
        <v>137</v>
      </c>
      <c r="G138" s="198"/>
      <c r="H138" s="198"/>
      <c r="I138" s="201"/>
      <c r="J138" s="212">
        <f>BK138</f>
        <v>0</v>
      </c>
      <c r="K138" s="198"/>
      <c r="L138" s="203"/>
      <c r="M138" s="204"/>
      <c r="N138" s="205"/>
      <c r="O138" s="205"/>
      <c r="P138" s="206">
        <f>SUM(P139:P421)</f>
        <v>0</v>
      </c>
      <c r="Q138" s="205"/>
      <c r="R138" s="206">
        <f>SUM(R139:R421)</f>
        <v>110.97669844000001</v>
      </c>
      <c r="S138" s="205"/>
      <c r="T138" s="207">
        <f>SUM(T139:T421)</f>
        <v>0</v>
      </c>
      <c r="AR138" s="208" t="s">
        <v>86</v>
      </c>
      <c r="AT138" s="209" t="s">
        <v>80</v>
      </c>
      <c r="AU138" s="209" t="s">
        <v>86</v>
      </c>
      <c r="AY138" s="208" t="s">
        <v>136</v>
      </c>
      <c r="BK138" s="210">
        <f>SUM(BK139:BK421)</f>
        <v>0</v>
      </c>
    </row>
    <row r="139" spans="1:65" s="2" customFormat="1" ht="24" customHeight="1">
      <c r="A139" s="35"/>
      <c r="B139" s="36"/>
      <c r="C139" s="213" t="s">
        <v>86</v>
      </c>
      <c r="D139" s="213" t="s">
        <v>138</v>
      </c>
      <c r="E139" s="214" t="s">
        <v>139</v>
      </c>
      <c r="F139" s="215" t="s">
        <v>140</v>
      </c>
      <c r="G139" s="216" t="s">
        <v>141</v>
      </c>
      <c r="H139" s="217">
        <v>5</v>
      </c>
      <c r="I139" s="218"/>
      <c r="J139" s="219">
        <f>ROUND(I139*H139,2)</f>
        <v>0</v>
      </c>
      <c r="K139" s="220"/>
      <c r="L139" s="40"/>
      <c r="M139" s="221" t="s">
        <v>1</v>
      </c>
      <c r="N139" s="222" t="s">
        <v>46</v>
      </c>
      <c r="O139" s="72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5" t="s">
        <v>142</v>
      </c>
      <c r="AT139" s="225" t="s">
        <v>138</v>
      </c>
      <c r="AU139" s="225" t="s">
        <v>88</v>
      </c>
      <c r="AY139" s="18" t="s">
        <v>136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8" t="s">
        <v>86</v>
      </c>
      <c r="BK139" s="226">
        <f>ROUND(I139*H139,2)</f>
        <v>0</v>
      </c>
      <c r="BL139" s="18" t="s">
        <v>142</v>
      </c>
      <c r="BM139" s="225" t="s">
        <v>143</v>
      </c>
    </row>
    <row r="140" spans="1:65" s="13" customFormat="1" ht="11.25">
      <c r="B140" s="227"/>
      <c r="C140" s="228"/>
      <c r="D140" s="229" t="s">
        <v>144</v>
      </c>
      <c r="E140" s="230" t="s">
        <v>1</v>
      </c>
      <c r="F140" s="231" t="s">
        <v>145</v>
      </c>
      <c r="G140" s="228"/>
      <c r="H140" s="230" t="s">
        <v>1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AT140" s="237" t="s">
        <v>144</v>
      </c>
      <c r="AU140" s="237" t="s">
        <v>88</v>
      </c>
      <c r="AV140" s="13" t="s">
        <v>86</v>
      </c>
      <c r="AW140" s="13" t="s">
        <v>34</v>
      </c>
      <c r="AX140" s="13" t="s">
        <v>81</v>
      </c>
      <c r="AY140" s="237" t="s">
        <v>136</v>
      </c>
    </row>
    <row r="141" spans="1:65" s="13" customFormat="1" ht="11.25">
      <c r="B141" s="227"/>
      <c r="C141" s="228"/>
      <c r="D141" s="229" t="s">
        <v>144</v>
      </c>
      <c r="E141" s="230" t="s">
        <v>1</v>
      </c>
      <c r="F141" s="231" t="s">
        <v>146</v>
      </c>
      <c r="G141" s="228"/>
      <c r="H141" s="230" t="s">
        <v>1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AT141" s="237" t="s">
        <v>144</v>
      </c>
      <c r="AU141" s="237" t="s">
        <v>88</v>
      </c>
      <c r="AV141" s="13" t="s">
        <v>86</v>
      </c>
      <c r="AW141" s="13" t="s">
        <v>34</v>
      </c>
      <c r="AX141" s="13" t="s">
        <v>81</v>
      </c>
      <c r="AY141" s="237" t="s">
        <v>136</v>
      </c>
    </row>
    <row r="142" spans="1:65" s="14" customFormat="1" ht="11.25">
      <c r="B142" s="238"/>
      <c r="C142" s="239"/>
      <c r="D142" s="229" t="s">
        <v>144</v>
      </c>
      <c r="E142" s="240" t="s">
        <v>1</v>
      </c>
      <c r="F142" s="241" t="s">
        <v>147</v>
      </c>
      <c r="G142" s="239"/>
      <c r="H142" s="242">
        <v>5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AT142" s="248" t="s">
        <v>144</v>
      </c>
      <c r="AU142" s="248" t="s">
        <v>88</v>
      </c>
      <c r="AV142" s="14" t="s">
        <v>88</v>
      </c>
      <c r="AW142" s="14" t="s">
        <v>34</v>
      </c>
      <c r="AX142" s="14" t="s">
        <v>86</v>
      </c>
      <c r="AY142" s="248" t="s">
        <v>136</v>
      </c>
    </row>
    <row r="143" spans="1:65" s="2" customFormat="1" ht="24" customHeight="1">
      <c r="A143" s="35"/>
      <c r="B143" s="36"/>
      <c r="C143" s="213" t="s">
        <v>88</v>
      </c>
      <c r="D143" s="213" t="s">
        <v>138</v>
      </c>
      <c r="E143" s="214" t="s">
        <v>148</v>
      </c>
      <c r="F143" s="215" t="s">
        <v>149</v>
      </c>
      <c r="G143" s="216" t="s">
        <v>141</v>
      </c>
      <c r="H143" s="217">
        <v>35.22</v>
      </c>
      <c r="I143" s="218"/>
      <c r="J143" s="219">
        <f>ROUND(I143*H143,2)</f>
        <v>0</v>
      </c>
      <c r="K143" s="220"/>
      <c r="L143" s="40"/>
      <c r="M143" s="221" t="s">
        <v>1</v>
      </c>
      <c r="N143" s="222" t="s">
        <v>46</v>
      </c>
      <c r="O143" s="72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5" t="s">
        <v>142</v>
      </c>
      <c r="AT143" s="225" t="s">
        <v>138</v>
      </c>
      <c r="AU143" s="225" t="s">
        <v>88</v>
      </c>
      <c r="AY143" s="18" t="s">
        <v>136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8" t="s">
        <v>86</v>
      </c>
      <c r="BK143" s="226">
        <f>ROUND(I143*H143,2)</f>
        <v>0</v>
      </c>
      <c r="BL143" s="18" t="s">
        <v>142</v>
      </c>
      <c r="BM143" s="225" t="s">
        <v>150</v>
      </c>
    </row>
    <row r="144" spans="1:65" s="13" customFormat="1" ht="11.25">
      <c r="B144" s="227"/>
      <c r="C144" s="228"/>
      <c r="D144" s="229" t="s">
        <v>144</v>
      </c>
      <c r="E144" s="230" t="s">
        <v>1</v>
      </c>
      <c r="F144" s="231" t="s">
        <v>151</v>
      </c>
      <c r="G144" s="228"/>
      <c r="H144" s="230" t="s">
        <v>1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AT144" s="237" t="s">
        <v>144</v>
      </c>
      <c r="AU144" s="237" t="s">
        <v>88</v>
      </c>
      <c r="AV144" s="13" t="s">
        <v>86</v>
      </c>
      <c r="AW144" s="13" t="s">
        <v>34</v>
      </c>
      <c r="AX144" s="13" t="s">
        <v>81</v>
      </c>
      <c r="AY144" s="237" t="s">
        <v>136</v>
      </c>
    </row>
    <row r="145" spans="1:65" s="14" customFormat="1" ht="11.25">
      <c r="B145" s="238"/>
      <c r="C145" s="239"/>
      <c r="D145" s="229" t="s">
        <v>144</v>
      </c>
      <c r="E145" s="240" t="s">
        <v>1</v>
      </c>
      <c r="F145" s="241" t="s">
        <v>152</v>
      </c>
      <c r="G145" s="239"/>
      <c r="H145" s="242">
        <v>9.24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AT145" s="248" t="s">
        <v>144</v>
      </c>
      <c r="AU145" s="248" t="s">
        <v>88</v>
      </c>
      <c r="AV145" s="14" t="s">
        <v>88</v>
      </c>
      <c r="AW145" s="14" t="s">
        <v>34</v>
      </c>
      <c r="AX145" s="14" t="s">
        <v>81</v>
      </c>
      <c r="AY145" s="248" t="s">
        <v>136</v>
      </c>
    </row>
    <row r="146" spans="1:65" s="13" customFormat="1" ht="11.25">
      <c r="B146" s="227"/>
      <c r="C146" s="228"/>
      <c r="D146" s="229" t="s">
        <v>144</v>
      </c>
      <c r="E146" s="230" t="s">
        <v>1</v>
      </c>
      <c r="F146" s="231" t="s">
        <v>153</v>
      </c>
      <c r="G146" s="228"/>
      <c r="H146" s="230" t="s">
        <v>1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AT146" s="237" t="s">
        <v>144</v>
      </c>
      <c r="AU146" s="237" t="s">
        <v>88</v>
      </c>
      <c r="AV146" s="13" t="s">
        <v>86</v>
      </c>
      <c r="AW146" s="13" t="s">
        <v>34</v>
      </c>
      <c r="AX146" s="13" t="s">
        <v>81</v>
      </c>
      <c r="AY146" s="237" t="s">
        <v>136</v>
      </c>
    </row>
    <row r="147" spans="1:65" s="14" customFormat="1" ht="11.25">
      <c r="B147" s="238"/>
      <c r="C147" s="239"/>
      <c r="D147" s="229" t="s">
        <v>144</v>
      </c>
      <c r="E147" s="240" t="s">
        <v>1</v>
      </c>
      <c r="F147" s="241" t="s">
        <v>154</v>
      </c>
      <c r="G147" s="239"/>
      <c r="H147" s="242">
        <v>6.48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AT147" s="248" t="s">
        <v>144</v>
      </c>
      <c r="AU147" s="248" t="s">
        <v>88</v>
      </c>
      <c r="AV147" s="14" t="s">
        <v>88</v>
      </c>
      <c r="AW147" s="14" t="s">
        <v>34</v>
      </c>
      <c r="AX147" s="14" t="s">
        <v>81</v>
      </c>
      <c r="AY147" s="248" t="s">
        <v>136</v>
      </c>
    </row>
    <row r="148" spans="1:65" s="13" customFormat="1" ht="11.25">
      <c r="B148" s="227"/>
      <c r="C148" s="228"/>
      <c r="D148" s="229" t="s">
        <v>144</v>
      </c>
      <c r="E148" s="230" t="s">
        <v>1</v>
      </c>
      <c r="F148" s="231" t="s">
        <v>155</v>
      </c>
      <c r="G148" s="228"/>
      <c r="H148" s="230" t="s">
        <v>1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AT148" s="237" t="s">
        <v>144</v>
      </c>
      <c r="AU148" s="237" t="s">
        <v>88</v>
      </c>
      <c r="AV148" s="13" t="s">
        <v>86</v>
      </c>
      <c r="AW148" s="13" t="s">
        <v>34</v>
      </c>
      <c r="AX148" s="13" t="s">
        <v>81</v>
      </c>
      <c r="AY148" s="237" t="s">
        <v>136</v>
      </c>
    </row>
    <row r="149" spans="1:65" s="14" customFormat="1" ht="11.25">
      <c r="B149" s="238"/>
      <c r="C149" s="239"/>
      <c r="D149" s="229" t="s">
        <v>144</v>
      </c>
      <c r="E149" s="240" t="s">
        <v>1</v>
      </c>
      <c r="F149" s="241" t="s">
        <v>156</v>
      </c>
      <c r="G149" s="239"/>
      <c r="H149" s="242">
        <v>6.84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AT149" s="248" t="s">
        <v>144</v>
      </c>
      <c r="AU149" s="248" t="s">
        <v>88</v>
      </c>
      <c r="AV149" s="14" t="s">
        <v>88</v>
      </c>
      <c r="AW149" s="14" t="s">
        <v>34</v>
      </c>
      <c r="AX149" s="14" t="s">
        <v>81</v>
      </c>
      <c r="AY149" s="248" t="s">
        <v>136</v>
      </c>
    </row>
    <row r="150" spans="1:65" s="13" customFormat="1" ht="11.25">
      <c r="B150" s="227"/>
      <c r="C150" s="228"/>
      <c r="D150" s="229" t="s">
        <v>144</v>
      </c>
      <c r="E150" s="230" t="s">
        <v>1</v>
      </c>
      <c r="F150" s="231" t="s">
        <v>157</v>
      </c>
      <c r="G150" s="228"/>
      <c r="H150" s="230" t="s">
        <v>1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AT150" s="237" t="s">
        <v>144</v>
      </c>
      <c r="AU150" s="237" t="s">
        <v>88</v>
      </c>
      <c r="AV150" s="13" t="s">
        <v>86</v>
      </c>
      <c r="AW150" s="13" t="s">
        <v>34</v>
      </c>
      <c r="AX150" s="13" t="s">
        <v>81</v>
      </c>
      <c r="AY150" s="237" t="s">
        <v>136</v>
      </c>
    </row>
    <row r="151" spans="1:65" s="14" customFormat="1" ht="11.25">
      <c r="B151" s="238"/>
      <c r="C151" s="239"/>
      <c r="D151" s="229" t="s">
        <v>144</v>
      </c>
      <c r="E151" s="240" t="s">
        <v>1</v>
      </c>
      <c r="F151" s="241" t="s">
        <v>158</v>
      </c>
      <c r="G151" s="239"/>
      <c r="H151" s="242">
        <v>3.42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AT151" s="248" t="s">
        <v>144</v>
      </c>
      <c r="AU151" s="248" t="s">
        <v>88</v>
      </c>
      <c r="AV151" s="14" t="s">
        <v>88</v>
      </c>
      <c r="AW151" s="14" t="s">
        <v>34</v>
      </c>
      <c r="AX151" s="14" t="s">
        <v>81</v>
      </c>
      <c r="AY151" s="248" t="s">
        <v>136</v>
      </c>
    </row>
    <row r="152" spans="1:65" s="13" customFormat="1" ht="11.25">
      <c r="B152" s="227"/>
      <c r="C152" s="228"/>
      <c r="D152" s="229" t="s">
        <v>144</v>
      </c>
      <c r="E152" s="230" t="s">
        <v>1</v>
      </c>
      <c r="F152" s="231" t="s">
        <v>159</v>
      </c>
      <c r="G152" s="228"/>
      <c r="H152" s="230" t="s">
        <v>1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AT152" s="237" t="s">
        <v>144</v>
      </c>
      <c r="AU152" s="237" t="s">
        <v>88</v>
      </c>
      <c r="AV152" s="13" t="s">
        <v>86</v>
      </c>
      <c r="AW152" s="13" t="s">
        <v>34</v>
      </c>
      <c r="AX152" s="13" t="s">
        <v>81</v>
      </c>
      <c r="AY152" s="237" t="s">
        <v>136</v>
      </c>
    </row>
    <row r="153" spans="1:65" s="14" customFormat="1" ht="11.25">
      <c r="B153" s="238"/>
      <c r="C153" s="239"/>
      <c r="D153" s="229" t="s">
        <v>144</v>
      </c>
      <c r="E153" s="240" t="s">
        <v>1</v>
      </c>
      <c r="F153" s="241" t="s">
        <v>160</v>
      </c>
      <c r="G153" s="239"/>
      <c r="H153" s="242">
        <v>9.24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AT153" s="248" t="s">
        <v>144</v>
      </c>
      <c r="AU153" s="248" t="s">
        <v>88</v>
      </c>
      <c r="AV153" s="14" t="s">
        <v>88</v>
      </c>
      <c r="AW153" s="14" t="s">
        <v>34</v>
      </c>
      <c r="AX153" s="14" t="s">
        <v>81</v>
      </c>
      <c r="AY153" s="248" t="s">
        <v>136</v>
      </c>
    </row>
    <row r="154" spans="1:65" s="15" customFormat="1" ht="11.25">
      <c r="B154" s="249"/>
      <c r="C154" s="250"/>
      <c r="D154" s="229" t="s">
        <v>144</v>
      </c>
      <c r="E154" s="251" t="s">
        <v>1</v>
      </c>
      <c r="F154" s="252" t="s">
        <v>161</v>
      </c>
      <c r="G154" s="250"/>
      <c r="H154" s="253">
        <v>35.22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AT154" s="259" t="s">
        <v>144</v>
      </c>
      <c r="AU154" s="259" t="s">
        <v>88</v>
      </c>
      <c r="AV154" s="15" t="s">
        <v>142</v>
      </c>
      <c r="AW154" s="15" t="s">
        <v>34</v>
      </c>
      <c r="AX154" s="15" t="s">
        <v>86</v>
      </c>
      <c r="AY154" s="259" t="s">
        <v>136</v>
      </c>
    </row>
    <row r="155" spans="1:65" s="2" customFormat="1" ht="24" customHeight="1">
      <c r="A155" s="35"/>
      <c r="B155" s="36"/>
      <c r="C155" s="213" t="s">
        <v>162</v>
      </c>
      <c r="D155" s="213" t="s">
        <v>138</v>
      </c>
      <c r="E155" s="214" t="s">
        <v>163</v>
      </c>
      <c r="F155" s="215" t="s">
        <v>164</v>
      </c>
      <c r="G155" s="216" t="s">
        <v>141</v>
      </c>
      <c r="H155" s="217">
        <v>35.22</v>
      </c>
      <c r="I155" s="218"/>
      <c r="J155" s="219">
        <f>ROUND(I155*H155,2)</f>
        <v>0</v>
      </c>
      <c r="K155" s="220"/>
      <c r="L155" s="40"/>
      <c r="M155" s="221" t="s">
        <v>1</v>
      </c>
      <c r="N155" s="222" t="s">
        <v>46</v>
      </c>
      <c r="O155" s="72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5" t="s">
        <v>142</v>
      </c>
      <c r="AT155" s="225" t="s">
        <v>138</v>
      </c>
      <c r="AU155" s="225" t="s">
        <v>88</v>
      </c>
      <c r="AY155" s="18" t="s">
        <v>136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8" t="s">
        <v>86</v>
      </c>
      <c r="BK155" s="226">
        <f>ROUND(I155*H155,2)</f>
        <v>0</v>
      </c>
      <c r="BL155" s="18" t="s">
        <v>142</v>
      </c>
      <c r="BM155" s="225" t="s">
        <v>165</v>
      </c>
    </row>
    <row r="156" spans="1:65" s="13" customFormat="1" ht="11.25">
      <c r="B156" s="227"/>
      <c r="C156" s="228"/>
      <c r="D156" s="229" t="s">
        <v>144</v>
      </c>
      <c r="E156" s="230" t="s">
        <v>1</v>
      </c>
      <c r="F156" s="231" t="s">
        <v>151</v>
      </c>
      <c r="G156" s="228"/>
      <c r="H156" s="230" t="s">
        <v>1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AT156" s="237" t="s">
        <v>144</v>
      </c>
      <c r="AU156" s="237" t="s">
        <v>88</v>
      </c>
      <c r="AV156" s="13" t="s">
        <v>86</v>
      </c>
      <c r="AW156" s="13" t="s">
        <v>34</v>
      </c>
      <c r="AX156" s="13" t="s">
        <v>81</v>
      </c>
      <c r="AY156" s="237" t="s">
        <v>136</v>
      </c>
    </row>
    <row r="157" spans="1:65" s="14" customFormat="1" ht="11.25">
      <c r="B157" s="238"/>
      <c r="C157" s="239"/>
      <c r="D157" s="229" t="s">
        <v>144</v>
      </c>
      <c r="E157" s="240" t="s">
        <v>1</v>
      </c>
      <c r="F157" s="241" t="s">
        <v>152</v>
      </c>
      <c r="G157" s="239"/>
      <c r="H157" s="242">
        <v>9.24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AT157" s="248" t="s">
        <v>144</v>
      </c>
      <c r="AU157" s="248" t="s">
        <v>88</v>
      </c>
      <c r="AV157" s="14" t="s">
        <v>88</v>
      </c>
      <c r="AW157" s="14" t="s">
        <v>34</v>
      </c>
      <c r="AX157" s="14" t="s">
        <v>81</v>
      </c>
      <c r="AY157" s="248" t="s">
        <v>136</v>
      </c>
    </row>
    <row r="158" spans="1:65" s="13" customFormat="1" ht="11.25">
      <c r="B158" s="227"/>
      <c r="C158" s="228"/>
      <c r="D158" s="229" t="s">
        <v>144</v>
      </c>
      <c r="E158" s="230" t="s">
        <v>1</v>
      </c>
      <c r="F158" s="231" t="s">
        <v>153</v>
      </c>
      <c r="G158" s="228"/>
      <c r="H158" s="230" t="s">
        <v>1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AT158" s="237" t="s">
        <v>144</v>
      </c>
      <c r="AU158" s="237" t="s">
        <v>88</v>
      </c>
      <c r="AV158" s="13" t="s">
        <v>86</v>
      </c>
      <c r="AW158" s="13" t="s">
        <v>34</v>
      </c>
      <c r="AX158" s="13" t="s">
        <v>81</v>
      </c>
      <c r="AY158" s="237" t="s">
        <v>136</v>
      </c>
    </row>
    <row r="159" spans="1:65" s="14" customFormat="1" ht="11.25">
      <c r="B159" s="238"/>
      <c r="C159" s="239"/>
      <c r="D159" s="229" t="s">
        <v>144</v>
      </c>
      <c r="E159" s="240" t="s">
        <v>1</v>
      </c>
      <c r="F159" s="241" t="s">
        <v>154</v>
      </c>
      <c r="G159" s="239"/>
      <c r="H159" s="242">
        <v>6.48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AT159" s="248" t="s">
        <v>144</v>
      </c>
      <c r="AU159" s="248" t="s">
        <v>88</v>
      </c>
      <c r="AV159" s="14" t="s">
        <v>88</v>
      </c>
      <c r="AW159" s="14" t="s">
        <v>34</v>
      </c>
      <c r="AX159" s="14" t="s">
        <v>81</v>
      </c>
      <c r="AY159" s="248" t="s">
        <v>136</v>
      </c>
    </row>
    <row r="160" spans="1:65" s="13" customFormat="1" ht="11.25">
      <c r="B160" s="227"/>
      <c r="C160" s="228"/>
      <c r="D160" s="229" t="s">
        <v>144</v>
      </c>
      <c r="E160" s="230" t="s">
        <v>1</v>
      </c>
      <c r="F160" s="231" t="s">
        <v>155</v>
      </c>
      <c r="G160" s="228"/>
      <c r="H160" s="230" t="s">
        <v>1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AT160" s="237" t="s">
        <v>144</v>
      </c>
      <c r="AU160" s="237" t="s">
        <v>88</v>
      </c>
      <c r="AV160" s="13" t="s">
        <v>86</v>
      </c>
      <c r="AW160" s="13" t="s">
        <v>34</v>
      </c>
      <c r="AX160" s="13" t="s">
        <v>81</v>
      </c>
      <c r="AY160" s="237" t="s">
        <v>136</v>
      </c>
    </row>
    <row r="161" spans="1:65" s="14" customFormat="1" ht="11.25">
      <c r="B161" s="238"/>
      <c r="C161" s="239"/>
      <c r="D161" s="229" t="s">
        <v>144</v>
      </c>
      <c r="E161" s="240" t="s">
        <v>1</v>
      </c>
      <c r="F161" s="241" t="s">
        <v>156</v>
      </c>
      <c r="G161" s="239"/>
      <c r="H161" s="242">
        <v>6.84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AT161" s="248" t="s">
        <v>144</v>
      </c>
      <c r="AU161" s="248" t="s">
        <v>88</v>
      </c>
      <c r="AV161" s="14" t="s">
        <v>88</v>
      </c>
      <c r="AW161" s="14" t="s">
        <v>34</v>
      </c>
      <c r="AX161" s="14" t="s">
        <v>81</v>
      </c>
      <c r="AY161" s="248" t="s">
        <v>136</v>
      </c>
    </row>
    <row r="162" spans="1:65" s="13" customFormat="1" ht="11.25">
      <c r="B162" s="227"/>
      <c r="C162" s="228"/>
      <c r="D162" s="229" t="s">
        <v>144</v>
      </c>
      <c r="E162" s="230" t="s">
        <v>1</v>
      </c>
      <c r="F162" s="231" t="s">
        <v>157</v>
      </c>
      <c r="G162" s="228"/>
      <c r="H162" s="230" t="s">
        <v>1</v>
      </c>
      <c r="I162" s="232"/>
      <c r="J162" s="228"/>
      <c r="K162" s="228"/>
      <c r="L162" s="233"/>
      <c r="M162" s="234"/>
      <c r="N162" s="235"/>
      <c r="O162" s="235"/>
      <c r="P162" s="235"/>
      <c r="Q162" s="235"/>
      <c r="R162" s="235"/>
      <c r="S162" s="235"/>
      <c r="T162" s="236"/>
      <c r="AT162" s="237" t="s">
        <v>144</v>
      </c>
      <c r="AU162" s="237" t="s">
        <v>88</v>
      </c>
      <c r="AV162" s="13" t="s">
        <v>86</v>
      </c>
      <c r="AW162" s="13" t="s">
        <v>34</v>
      </c>
      <c r="AX162" s="13" t="s">
        <v>81</v>
      </c>
      <c r="AY162" s="237" t="s">
        <v>136</v>
      </c>
    </row>
    <row r="163" spans="1:65" s="14" customFormat="1" ht="11.25">
      <c r="B163" s="238"/>
      <c r="C163" s="239"/>
      <c r="D163" s="229" t="s">
        <v>144</v>
      </c>
      <c r="E163" s="240" t="s">
        <v>1</v>
      </c>
      <c r="F163" s="241" t="s">
        <v>158</v>
      </c>
      <c r="G163" s="239"/>
      <c r="H163" s="242">
        <v>3.42</v>
      </c>
      <c r="I163" s="243"/>
      <c r="J163" s="239"/>
      <c r="K163" s="239"/>
      <c r="L163" s="244"/>
      <c r="M163" s="245"/>
      <c r="N163" s="246"/>
      <c r="O163" s="246"/>
      <c r="P163" s="246"/>
      <c r="Q163" s="246"/>
      <c r="R163" s="246"/>
      <c r="S163" s="246"/>
      <c r="T163" s="247"/>
      <c r="AT163" s="248" t="s">
        <v>144</v>
      </c>
      <c r="AU163" s="248" t="s">
        <v>88</v>
      </c>
      <c r="AV163" s="14" t="s">
        <v>88</v>
      </c>
      <c r="AW163" s="14" t="s">
        <v>34</v>
      </c>
      <c r="AX163" s="14" t="s">
        <v>81</v>
      </c>
      <c r="AY163" s="248" t="s">
        <v>136</v>
      </c>
    </row>
    <row r="164" spans="1:65" s="13" customFormat="1" ht="11.25">
      <c r="B164" s="227"/>
      <c r="C164" s="228"/>
      <c r="D164" s="229" t="s">
        <v>144</v>
      </c>
      <c r="E164" s="230" t="s">
        <v>1</v>
      </c>
      <c r="F164" s="231" t="s">
        <v>159</v>
      </c>
      <c r="G164" s="228"/>
      <c r="H164" s="230" t="s">
        <v>1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AT164" s="237" t="s">
        <v>144</v>
      </c>
      <c r="AU164" s="237" t="s">
        <v>88</v>
      </c>
      <c r="AV164" s="13" t="s">
        <v>86</v>
      </c>
      <c r="AW164" s="13" t="s">
        <v>34</v>
      </c>
      <c r="AX164" s="13" t="s">
        <v>81</v>
      </c>
      <c r="AY164" s="237" t="s">
        <v>136</v>
      </c>
    </row>
    <row r="165" spans="1:65" s="14" customFormat="1" ht="11.25">
      <c r="B165" s="238"/>
      <c r="C165" s="239"/>
      <c r="D165" s="229" t="s">
        <v>144</v>
      </c>
      <c r="E165" s="240" t="s">
        <v>1</v>
      </c>
      <c r="F165" s="241" t="s">
        <v>160</v>
      </c>
      <c r="G165" s="239"/>
      <c r="H165" s="242">
        <v>9.24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AT165" s="248" t="s">
        <v>144</v>
      </c>
      <c r="AU165" s="248" t="s">
        <v>88</v>
      </c>
      <c r="AV165" s="14" t="s">
        <v>88</v>
      </c>
      <c r="AW165" s="14" t="s">
        <v>34</v>
      </c>
      <c r="AX165" s="14" t="s">
        <v>81</v>
      </c>
      <c r="AY165" s="248" t="s">
        <v>136</v>
      </c>
    </row>
    <row r="166" spans="1:65" s="15" customFormat="1" ht="11.25">
      <c r="B166" s="249"/>
      <c r="C166" s="250"/>
      <c r="D166" s="229" t="s">
        <v>144</v>
      </c>
      <c r="E166" s="251" t="s">
        <v>1</v>
      </c>
      <c r="F166" s="252" t="s">
        <v>161</v>
      </c>
      <c r="G166" s="250"/>
      <c r="H166" s="253">
        <v>35.22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AT166" s="259" t="s">
        <v>144</v>
      </c>
      <c r="AU166" s="259" t="s">
        <v>88</v>
      </c>
      <c r="AV166" s="15" t="s">
        <v>142</v>
      </c>
      <c r="AW166" s="15" t="s">
        <v>34</v>
      </c>
      <c r="AX166" s="15" t="s">
        <v>86</v>
      </c>
      <c r="AY166" s="259" t="s">
        <v>136</v>
      </c>
    </row>
    <row r="167" spans="1:65" s="2" customFormat="1" ht="24" customHeight="1">
      <c r="A167" s="35"/>
      <c r="B167" s="36"/>
      <c r="C167" s="213" t="s">
        <v>142</v>
      </c>
      <c r="D167" s="213" t="s">
        <v>138</v>
      </c>
      <c r="E167" s="214" t="s">
        <v>166</v>
      </c>
      <c r="F167" s="215" t="s">
        <v>167</v>
      </c>
      <c r="G167" s="216" t="s">
        <v>141</v>
      </c>
      <c r="H167" s="217">
        <v>26.053999999999998</v>
      </c>
      <c r="I167" s="218"/>
      <c r="J167" s="219">
        <f>ROUND(I167*H167,2)</f>
        <v>0</v>
      </c>
      <c r="K167" s="220"/>
      <c r="L167" s="40"/>
      <c r="M167" s="221" t="s">
        <v>1</v>
      </c>
      <c r="N167" s="222" t="s">
        <v>46</v>
      </c>
      <c r="O167" s="72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5" t="s">
        <v>142</v>
      </c>
      <c r="AT167" s="225" t="s">
        <v>138</v>
      </c>
      <c r="AU167" s="225" t="s">
        <v>88</v>
      </c>
      <c r="AY167" s="18" t="s">
        <v>136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8" t="s">
        <v>86</v>
      </c>
      <c r="BK167" s="226">
        <f>ROUND(I167*H167,2)</f>
        <v>0</v>
      </c>
      <c r="BL167" s="18" t="s">
        <v>142</v>
      </c>
      <c r="BM167" s="225" t="s">
        <v>168</v>
      </c>
    </row>
    <row r="168" spans="1:65" s="13" customFormat="1" ht="11.25">
      <c r="B168" s="227"/>
      <c r="C168" s="228"/>
      <c r="D168" s="229" t="s">
        <v>144</v>
      </c>
      <c r="E168" s="230" t="s">
        <v>1</v>
      </c>
      <c r="F168" s="231" t="s">
        <v>169</v>
      </c>
      <c r="G168" s="228"/>
      <c r="H168" s="230" t="s">
        <v>1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AT168" s="237" t="s">
        <v>144</v>
      </c>
      <c r="AU168" s="237" t="s">
        <v>88</v>
      </c>
      <c r="AV168" s="13" t="s">
        <v>86</v>
      </c>
      <c r="AW168" s="13" t="s">
        <v>34</v>
      </c>
      <c r="AX168" s="13" t="s">
        <v>81</v>
      </c>
      <c r="AY168" s="237" t="s">
        <v>136</v>
      </c>
    </row>
    <row r="169" spans="1:65" s="14" customFormat="1" ht="11.25">
      <c r="B169" s="238"/>
      <c r="C169" s="239"/>
      <c r="D169" s="229" t="s">
        <v>144</v>
      </c>
      <c r="E169" s="240" t="s">
        <v>1</v>
      </c>
      <c r="F169" s="241" t="s">
        <v>170</v>
      </c>
      <c r="G169" s="239"/>
      <c r="H169" s="242">
        <v>5.5439999999999996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AT169" s="248" t="s">
        <v>144</v>
      </c>
      <c r="AU169" s="248" t="s">
        <v>88</v>
      </c>
      <c r="AV169" s="14" t="s">
        <v>88</v>
      </c>
      <c r="AW169" s="14" t="s">
        <v>34</v>
      </c>
      <c r="AX169" s="14" t="s">
        <v>81</v>
      </c>
      <c r="AY169" s="248" t="s">
        <v>136</v>
      </c>
    </row>
    <row r="170" spans="1:65" s="13" customFormat="1" ht="11.25">
      <c r="B170" s="227"/>
      <c r="C170" s="228"/>
      <c r="D170" s="229" t="s">
        <v>144</v>
      </c>
      <c r="E170" s="230" t="s">
        <v>1</v>
      </c>
      <c r="F170" s="231" t="s">
        <v>171</v>
      </c>
      <c r="G170" s="228"/>
      <c r="H170" s="230" t="s">
        <v>1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AT170" s="237" t="s">
        <v>144</v>
      </c>
      <c r="AU170" s="237" t="s">
        <v>88</v>
      </c>
      <c r="AV170" s="13" t="s">
        <v>86</v>
      </c>
      <c r="AW170" s="13" t="s">
        <v>34</v>
      </c>
      <c r="AX170" s="13" t="s">
        <v>81</v>
      </c>
      <c r="AY170" s="237" t="s">
        <v>136</v>
      </c>
    </row>
    <row r="171" spans="1:65" s="14" customFormat="1" ht="11.25">
      <c r="B171" s="238"/>
      <c r="C171" s="239"/>
      <c r="D171" s="229" t="s">
        <v>144</v>
      </c>
      <c r="E171" s="240" t="s">
        <v>1</v>
      </c>
      <c r="F171" s="241" t="s">
        <v>172</v>
      </c>
      <c r="G171" s="239"/>
      <c r="H171" s="242">
        <v>8.5500000000000007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AT171" s="248" t="s">
        <v>144</v>
      </c>
      <c r="AU171" s="248" t="s">
        <v>88</v>
      </c>
      <c r="AV171" s="14" t="s">
        <v>88</v>
      </c>
      <c r="AW171" s="14" t="s">
        <v>34</v>
      </c>
      <c r="AX171" s="14" t="s">
        <v>81</v>
      </c>
      <c r="AY171" s="248" t="s">
        <v>136</v>
      </c>
    </row>
    <row r="172" spans="1:65" s="16" customFormat="1" ht="11.25">
      <c r="B172" s="260"/>
      <c r="C172" s="261"/>
      <c r="D172" s="229" t="s">
        <v>144</v>
      </c>
      <c r="E172" s="262" t="s">
        <v>1</v>
      </c>
      <c r="F172" s="263" t="s">
        <v>173</v>
      </c>
      <c r="G172" s="261"/>
      <c r="H172" s="264">
        <v>14.093999999999999</v>
      </c>
      <c r="I172" s="265"/>
      <c r="J172" s="261"/>
      <c r="K172" s="261"/>
      <c r="L172" s="266"/>
      <c r="M172" s="267"/>
      <c r="N172" s="268"/>
      <c r="O172" s="268"/>
      <c r="P172" s="268"/>
      <c r="Q172" s="268"/>
      <c r="R172" s="268"/>
      <c r="S172" s="268"/>
      <c r="T172" s="269"/>
      <c r="AT172" s="270" t="s">
        <v>144</v>
      </c>
      <c r="AU172" s="270" t="s">
        <v>88</v>
      </c>
      <c r="AV172" s="16" t="s">
        <v>162</v>
      </c>
      <c r="AW172" s="16" t="s">
        <v>34</v>
      </c>
      <c r="AX172" s="16" t="s">
        <v>81</v>
      </c>
      <c r="AY172" s="270" t="s">
        <v>136</v>
      </c>
    </row>
    <row r="173" spans="1:65" s="13" customFormat="1" ht="11.25">
      <c r="B173" s="227"/>
      <c r="C173" s="228"/>
      <c r="D173" s="229" t="s">
        <v>144</v>
      </c>
      <c r="E173" s="230" t="s">
        <v>1</v>
      </c>
      <c r="F173" s="231" t="s">
        <v>174</v>
      </c>
      <c r="G173" s="228"/>
      <c r="H173" s="230" t="s">
        <v>1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AT173" s="237" t="s">
        <v>144</v>
      </c>
      <c r="AU173" s="237" t="s">
        <v>88</v>
      </c>
      <c r="AV173" s="13" t="s">
        <v>86</v>
      </c>
      <c r="AW173" s="13" t="s">
        <v>34</v>
      </c>
      <c r="AX173" s="13" t="s">
        <v>81</v>
      </c>
      <c r="AY173" s="237" t="s">
        <v>136</v>
      </c>
    </row>
    <row r="174" spans="1:65" s="14" customFormat="1" ht="11.25">
      <c r="B174" s="238"/>
      <c r="C174" s="239"/>
      <c r="D174" s="229" t="s">
        <v>144</v>
      </c>
      <c r="E174" s="240" t="s">
        <v>1</v>
      </c>
      <c r="F174" s="241" t="s">
        <v>175</v>
      </c>
      <c r="G174" s="239"/>
      <c r="H174" s="242">
        <v>11.96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AT174" s="248" t="s">
        <v>144</v>
      </c>
      <c r="AU174" s="248" t="s">
        <v>88</v>
      </c>
      <c r="AV174" s="14" t="s">
        <v>88</v>
      </c>
      <c r="AW174" s="14" t="s">
        <v>34</v>
      </c>
      <c r="AX174" s="14" t="s">
        <v>81</v>
      </c>
      <c r="AY174" s="248" t="s">
        <v>136</v>
      </c>
    </row>
    <row r="175" spans="1:65" s="15" customFormat="1" ht="11.25">
      <c r="B175" s="249"/>
      <c r="C175" s="250"/>
      <c r="D175" s="229" t="s">
        <v>144</v>
      </c>
      <c r="E175" s="251" t="s">
        <v>1</v>
      </c>
      <c r="F175" s="252" t="s">
        <v>161</v>
      </c>
      <c r="G175" s="250"/>
      <c r="H175" s="253">
        <v>26.053999999999998</v>
      </c>
      <c r="I175" s="254"/>
      <c r="J175" s="250"/>
      <c r="K175" s="250"/>
      <c r="L175" s="255"/>
      <c r="M175" s="256"/>
      <c r="N175" s="257"/>
      <c r="O175" s="257"/>
      <c r="P175" s="257"/>
      <c r="Q175" s="257"/>
      <c r="R175" s="257"/>
      <c r="S175" s="257"/>
      <c r="T175" s="258"/>
      <c r="AT175" s="259" t="s">
        <v>144</v>
      </c>
      <c r="AU175" s="259" t="s">
        <v>88</v>
      </c>
      <c r="AV175" s="15" t="s">
        <v>142</v>
      </c>
      <c r="AW175" s="15" t="s">
        <v>34</v>
      </c>
      <c r="AX175" s="15" t="s">
        <v>86</v>
      </c>
      <c r="AY175" s="259" t="s">
        <v>136</v>
      </c>
    </row>
    <row r="176" spans="1:65" s="2" customFormat="1" ht="24" customHeight="1">
      <c r="A176" s="35"/>
      <c r="B176" s="36"/>
      <c r="C176" s="213" t="s">
        <v>147</v>
      </c>
      <c r="D176" s="213" t="s">
        <v>138</v>
      </c>
      <c r="E176" s="214" t="s">
        <v>176</v>
      </c>
      <c r="F176" s="215" t="s">
        <v>177</v>
      </c>
      <c r="G176" s="216" t="s">
        <v>141</v>
      </c>
      <c r="H176" s="217">
        <v>26.053999999999998</v>
      </c>
      <c r="I176" s="218"/>
      <c r="J176" s="219">
        <f>ROUND(I176*H176,2)</f>
        <v>0</v>
      </c>
      <c r="K176" s="220"/>
      <c r="L176" s="40"/>
      <c r="M176" s="221" t="s">
        <v>1</v>
      </c>
      <c r="N176" s="222" t="s">
        <v>46</v>
      </c>
      <c r="O176" s="72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5" t="s">
        <v>142</v>
      </c>
      <c r="AT176" s="225" t="s">
        <v>138</v>
      </c>
      <c r="AU176" s="225" t="s">
        <v>88</v>
      </c>
      <c r="AY176" s="18" t="s">
        <v>136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8" t="s">
        <v>86</v>
      </c>
      <c r="BK176" s="226">
        <f>ROUND(I176*H176,2)</f>
        <v>0</v>
      </c>
      <c r="BL176" s="18" t="s">
        <v>142</v>
      </c>
      <c r="BM176" s="225" t="s">
        <v>178</v>
      </c>
    </row>
    <row r="177" spans="1:65" s="13" customFormat="1" ht="11.25">
      <c r="B177" s="227"/>
      <c r="C177" s="228"/>
      <c r="D177" s="229" t="s">
        <v>144</v>
      </c>
      <c r="E177" s="230" t="s">
        <v>1</v>
      </c>
      <c r="F177" s="231" t="s">
        <v>169</v>
      </c>
      <c r="G177" s="228"/>
      <c r="H177" s="230" t="s">
        <v>1</v>
      </c>
      <c r="I177" s="232"/>
      <c r="J177" s="228"/>
      <c r="K177" s="228"/>
      <c r="L177" s="233"/>
      <c r="M177" s="234"/>
      <c r="N177" s="235"/>
      <c r="O177" s="235"/>
      <c r="P177" s="235"/>
      <c r="Q177" s="235"/>
      <c r="R177" s="235"/>
      <c r="S177" s="235"/>
      <c r="T177" s="236"/>
      <c r="AT177" s="237" t="s">
        <v>144</v>
      </c>
      <c r="AU177" s="237" t="s">
        <v>88</v>
      </c>
      <c r="AV177" s="13" t="s">
        <v>86</v>
      </c>
      <c r="AW177" s="13" t="s">
        <v>34</v>
      </c>
      <c r="AX177" s="13" t="s">
        <v>81</v>
      </c>
      <c r="AY177" s="237" t="s">
        <v>136</v>
      </c>
    </row>
    <row r="178" spans="1:65" s="14" customFormat="1" ht="11.25">
      <c r="B178" s="238"/>
      <c r="C178" s="239"/>
      <c r="D178" s="229" t="s">
        <v>144</v>
      </c>
      <c r="E178" s="240" t="s">
        <v>1</v>
      </c>
      <c r="F178" s="241" t="s">
        <v>170</v>
      </c>
      <c r="G178" s="239"/>
      <c r="H178" s="242">
        <v>5.5439999999999996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AT178" s="248" t="s">
        <v>144</v>
      </c>
      <c r="AU178" s="248" t="s">
        <v>88</v>
      </c>
      <c r="AV178" s="14" t="s">
        <v>88</v>
      </c>
      <c r="AW178" s="14" t="s">
        <v>34</v>
      </c>
      <c r="AX178" s="14" t="s">
        <v>81</v>
      </c>
      <c r="AY178" s="248" t="s">
        <v>136</v>
      </c>
    </row>
    <row r="179" spans="1:65" s="13" customFormat="1" ht="11.25">
      <c r="B179" s="227"/>
      <c r="C179" s="228"/>
      <c r="D179" s="229" t="s">
        <v>144</v>
      </c>
      <c r="E179" s="230" t="s">
        <v>1</v>
      </c>
      <c r="F179" s="231" t="s">
        <v>171</v>
      </c>
      <c r="G179" s="228"/>
      <c r="H179" s="230" t="s">
        <v>1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AT179" s="237" t="s">
        <v>144</v>
      </c>
      <c r="AU179" s="237" t="s">
        <v>88</v>
      </c>
      <c r="AV179" s="13" t="s">
        <v>86</v>
      </c>
      <c r="AW179" s="13" t="s">
        <v>34</v>
      </c>
      <c r="AX179" s="13" t="s">
        <v>81</v>
      </c>
      <c r="AY179" s="237" t="s">
        <v>136</v>
      </c>
    </row>
    <row r="180" spans="1:65" s="14" customFormat="1" ht="11.25">
      <c r="B180" s="238"/>
      <c r="C180" s="239"/>
      <c r="D180" s="229" t="s">
        <v>144</v>
      </c>
      <c r="E180" s="240" t="s">
        <v>1</v>
      </c>
      <c r="F180" s="241" t="s">
        <v>172</v>
      </c>
      <c r="G180" s="239"/>
      <c r="H180" s="242">
        <v>8.5500000000000007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AT180" s="248" t="s">
        <v>144</v>
      </c>
      <c r="AU180" s="248" t="s">
        <v>88</v>
      </c>
      <c r="AV180" s="14" t="s">
        <v>88</v>
      </c>
      <c r="AW180" s="14" t="s">
        <v>34</v>
      </c>
      <c r="AX180" s="14" t="s">
        <v>81</v>
      </c>
      <c r="AY180" s="248" t="s">
        <v>136</v>
      </c>
    </row>
    <row r="181" spans="1:65" s="16" customFormat="1" ht="11.25">
      <c r="B181" s="260"/>
      <c r="C181" s="261"/>
      <c r="D181" s="229" t="s">
        <v>144</v>
      </c>
      <c r="E181" s="262" t="s">
        <v>1</v>
      </c>
      <c r="F181" s="263" t="s">
        <v>173</v>
      </c>
      <c r="G181" s="261"/>
      <c r="H181" s="264">
        <v>14.093999999999999</v>
      </c>
      <c r="I181" s="265"/>
      <c r="J181" s="261"/>
      <c r="K181" s="261"/>
      <c r="L181" s="266"/>
      <c r="M181" s="267"/>
      <c r="N181" s="268"/>
      <c r="O181" s="268"/>
      <c r="P181" s="268"/>
      <c r="Q181" s="268"/>
      <c r="R181" s="268"/>
      <c r="S181" s="268"/>
      <c r="T181" s="269"/>
      <c r="AT181" s="270" t="s">
        <v>144</v>
      </c>
      <c r="AU181" s="270" t="s">
        <v>88</v>
      </c>
      <c r="AV181" s="16" t="s">
        <v>162</v>
      </c>
      <c r="AW181" s="16" t="s">
        <v>34</v>
      </c>
      <c r="AX181" s="16" t="s">
        <v>81</v>
      </c>
      <c r="AY181" s="270" t="s">
        <v>136</v>
      </c>
    </row>
    <row r="182" spans="1:65" s="13" customFormat="1" ht="11.25">
      <c r="B182" s="227"/>
      <c r="C182" s="228"/>
      <c r="D182" s="229" t="s">
        <v>144</v>
      </c>
      <c r="E182" s="230" t="s">
        <v>1</v>
      </c>
      <c r="F182" s="231" t="s">
        <v>174</v>
      </c>
      <c r="G182" s="228"/>
      <c r="H182" s="230" t="s">
        <v>1</v>
      </c>
      <c r="I182" s="232"/>
      <c r="J182" s="228"/>
      <c r="K182" s="228"/>
      <c r="L182" s="233"/>
      <c r="M182" s="234"/>
      <c r="N182" s="235"/>
      <c r="O182" s="235"/>
      <c r="P182" s="235"/>
      <c r="Q182" s="235"/>
      <c r="R182" s="235"/>
      <c r="S182" s="235"/>
      <c r="T182" s="236"/>
      <c r="AT182" s="237" t="s">
        <v>144</v>
      </c>
      <c r="AU182" s="237" t="s">
        <v>88</v>
      </c>
      <c r="AV182" s="13" t="s">
        <v>86</v>
      </c>
      <c r="AW182" s="13" t="s">
        <v>34</v>
      </c>
      <c r="AX182" s="13" t="s">
        <v>81</v>
      </c>
      <c r="AY182" s="237" t="s">
        <v>136</v>
      </c>
    </row>
    <row r="183" spans="1:65" s="14" customFormat="1" ht="11.25">
      <c r="B183" s="238"/>
      <c r="C183" s="239"/>
      <c r="D183" s="229" t="s">
        <v>144</v>
      </c>
      <c r="E183" s="240" t="s">
        <v>1</v>
      </c>
      <c r="F183" s="241" t="s">
        <v>175</v>
      </c>
      <c r="G183" s="239"/>
      <c r="H183" s="242">
        <v>11.96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7"/>
      <c r="AT183" s="248" t="s">
        <v>144</v>
      </c>
      <c r="AU183" s="248" t="s">
        <v>88</v>
      </c>
      <c r="AV183" s="14" t="s">
        <v>88</v>
      </c>
      <c r="AW183" s="14" t="s">
        <v>34</v>
      </c>
      <c r="AX183" s="14" t="s">
        <v>81</v>
      </c>
      <c r="AY183" s="248" t="s">
        <v>136</v>
      </c>
    </row>
    <row r="184" spans="1:65" s="15" customFormat="1" ht="11.25">
      <c r="B184" s="249"/>
      <c r="C184" s="250"/>
      <c r="D184" s="229" t="s">
        <v>144</v>
      </c>
      <c r="E184" s="251" t="s">
        <v>1</v>
      </c>
      <c r="F184" s="252" t="s">
        <v>161</v>
      </c>
      <c r="G184" s="250"/>
      <c r="H184" s="253">
        <v>26.053999999999998</v>
      </c>
      <c r="I184" s="254"/>
      <c r="J184" s="250"/>
      <c r="K184" s="250"/>
      <c r="L184" s="255"/>
      <c r="M184" s="256"/>
      <c r="N184" s="257"/>
      <c r="O184" s="257"/>
      <c r="P184" s="257"/>
      <c r="Q184" s="257"/>
      <c r="R184" s="257"/>
      <c r="S184" s="257"/>
      <c r="T184" s="258"/>
      <c r="AT184" s="259" t="s">
        <v>144</v>
      </c>
      <c r="AU184" s="259" t="s">
        <v>88</v>
      </c>
      <c r="AV184" s="15" t="s">
        <v>142</v>
      </c>
      <c r="AW184" s="15" t="s">
        <v>34</v>
      </c>
      <c r="AX184" s="15" t="s">
        <v>86</v>
      </c>
      <c r="AY184" s="259" t="s">
        <v>136</v>
      </c>
    </row>
    <row r="185" spans="1:65" s="2" customFormat="1" ht="16.5" customHeight="1">
      <c r="A185" s="35"/>
      <c r="B185" s="36"/>
      <c r="C185" s="213" t="s">
        <v>179</v>
      </c>
      <c r="D185" s="213" t="s">
        <v>138</v>
      </c>
      <c r="E185" s="214" t="s">
        <v>180</v>
      </c>
      <c r="F185" s="215" t="s">
        <v>181</v>
      </c>
      <c r="G185" s="216" t="s">
        <v>182</v>
      </c>
      <c r="H185" s="217">
        <v>70.44</v>
      </c>
      <c r="I185" s="218"/>
      <c r="J185" s="219">
        <f>ROUND(I185*H185,2)</f>
        <v>0</v>
      </c>
      <c r="K185" s="220"/>
      <c r="L185" s="40"/>
      <c r="M185" s="221" t="s">
        <v>1</v>
      </c>
      <c r="N185" s="222" t="s">
        <v>46</v>
      </c>
      <c r="O185" s="72"/>
      <c r="P185" s="223">
        <f>O185*H185</f>
        <v>0</v>
      </c>
      <c r="Q185" s="223">
        <v>8.4000000000000003E-4</v>
      </c>
      <c r="R185" s="223">
        <f>Q185*H185</f>
        <v>5.9169600000000003E-2</v>
      </c>
      <c r="S185" s="223">
        <v>0</v>
      </c>
      <c r="T185" s="22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5" t="s">
        <v>142</v>
      </c>
      <c r="AT185" s="225" t="s">
        <v>138</v>
      </c>
      <c r="AU185" s="225" t="s">
        <v>88</v>
      </c>
      <c r="AY185" s="18" t="s">
        <v>136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8" t="s">
        <v>86</v>
      </c>
      <c r="BK185" s="226">
        <f>ROUND(I185*H185,2)</f>
        <v>0</v>
      </c>
      <c r="BL185" s="18" t="s">
        <v>142</v>
      </c>
      <c r="BM185" s="225" t="s">
        <v>183</v>
      </c>
    </row>
    <row r="186" spans="1:65" s="13" customFormat="1" ht="11.25">
      <c r="B186" s="227"/>
      <c r="C186" s="228"/>
      <c r="D186" s="229" t="s">
        <v>144</v>
      </c>
      <c r="E186" s="230" t="s">
        <v>1</v>
      </c>
      <c r="F186" s="231" t="s">
        <v>151</v>
      </c>
      <c r="G186" s="228"/>
      <c r="H186" s="230" t="s">
        <v>1</v>
      </c>
      <c r="I186" s="232"/>
      <c r="J186" s="228"/>
      <c r="K186" s="228"/>
      <c r="L186" s="233"/>
      <c r="M186" s="234"/>
      <c r="N186" s="235"/>
      <c r="O186" s="235"/>
      <c r="P186" s="235"/>
      <c r="Q186" s="235"/>
      <c r="R186" s="235"/>
      <c r="S186" s="235"/>
      <c r="T186" s="236"/>
      <c r="AT186" s="237" t="s">
        <v>144</v>
      </c>
      <c r="AU186" s="237" t="s">
        <v>88</v>
      </c>
      <c r="AV186" s="13" t="s">
        <v>86</v>
      </c>
      <c r="AW186" s="13" t="s">
        <v>34</v>
      </c>
      <c r="AX186" s="13" t="s">
        <v>81</v>
      </c>
      <c r="AY186" s="237" t="s">
        <v>136</v>
      </c>
    </row>
    <row r="187" spans="1:65" s="14" customFormat="1" ht="11.25">
      <c r="B187" s="238"/>
      <c r="C187" s="239"/>
      <c r="D187" s="229" t="s">
        <v>144</v>
      </c>
      <c r="E187" s="240" t="s">
        <v>1</v>
      </c>
      <c r="F187" s="241" t="s">
        <v>184</v>
      </c>
      <c r="G187" s="239"/>
      <c r="H187" s="242">
        <v>18.48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AT187" s="248" t="s">
        <v>144</v>
      </c>
      <c r="AU187" s="248" t="s">
        <v>88</v>
      </c>
      <c r="AV187" s="14" t="s">
        <v>88</v>
      </c>
      <c r="AW187" s="14" t="s">
        <v>34</v>
      </c>
      <c r="AX187" s="14" t="s">
        <v>81</v>
      </c>
      <c r="AY187" s="248" t="s">
        <v>136</v>
      </c>
    </row>
    <row r="188" spans="1:65" s="13" customFormat="1" ht="11.25">
      <c r="B188" s="227"/>
      <c r="C188" s="228"/>
      <c r="D188" s="229" t="s">
        <v>144</v>
      </c>
      <c r="E188" s="230" t="s">
        <v>1</v>
      </c>
      <c r="F188" s="231" t="s">
        <v>153</v>
      </c>
      <c r="G188" s="228"/>
      <c r="H188" s="230" t="s">
        <v>1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AT188" s="237" t="s">
        <v>144</v>
      </c>
      <c r="AU188" s="237" t="s">
        <v>88</v>
      </c>
      <c r="AV188" s="13" t="s">
        <v>86</v>
      </c>
      <c r="AW188" s="13" t="s">
        <v>34</v>
      </c>
      <c r="AX188" s="13" t="s">
        <v>81</v>
      </c>
      <c r="AY188" s="237" t="s">
        <v>136</v>
      </c>
    </row>
    <row r="189" spans="1:65" s="14" customFormat="1" ht="11.25">
      <c r="B189" s="238"/>
      <c r="C189" s="239"/>
      <c r="D189" s="229" t="s">
        <v>144</v>
      </c>
      <c r="E189" s="240" t="s">
        <v>1</v>
      </c>
      <c r="F189" s="241" t="s">
        <v>185</v>
      </c>
      <c r="G189" s="239"/>
      <c r="H189" s="242">
        <v>12.96</v>
      </c>
      <c r="I189" s="243"/>
      <c r="J189" s="239"/>
      <c r="K189" s="239"/>
      <c r="L189" s="244"/>
      <c r="M189" s="245"/>
      <c r="N189" s="246"/>
      <c r="O189" s="246"/>
      <c r="P189" s="246"/>
      <c r="Q189" s="246"/>
      <c r="R189" s="246"/>
      <c r="S189" s="246"/>
      <c r="T189" s="247"/>
      <c r="AT189" s="248" t="s">
        <v>144</v>
      </c>
      <c r="AU189" s="248" t="s">
        <v>88</v>
      </c>
      <c r="AV189" s="14" t="s">
        <v>88</v>
      </c>
      <c r="AW189" s="14" t="s">
        <v>34</v>
      </c>
      <c r="AX189" s="14" t="s">
        <v>81</v>
      </c>
      <c r="AY189" s="248" t="s">
        <v>136</v>
      </c>
    </row>
    <row r="190" spans="1:65" s="13" customFormat="1" ht="11.25">
      <c r="B190" s="227"/>
      <c r="C190" s="228"/>
      <c r="D190" s="229" t="s">
        <v>144</v>
      </c>
      <c r="E190" s="230" t="s">
        <v>1</v>
      </c>
      <c r="F190" s="231" t="s">
        <v>155</v>
      </c>
      <c r="G190" s="228"/>
      <c r="H190" s="230" t="s">
        <v>1</v>
      </c>
      <c r="I190" s="232"/>
      <c r="J190" s="228"/>
      <c r="K190" s="228"/>
      <c r="L190" s="233"/>
      <c r="M190" s="234"/>
      <c r="N190" s="235"/>
      <c r="O190" s="235"/>
      <c r="P190" s="235"/>
      <c r="Q190" s="235"/>
      <c r="R190" s="235"/>
      <c r="S190" s="235"/>
      <c r="T190" s="236"/>
      <c r="AT190" s="237" t="s">
        <v>144</v>
      </c>
      <c r="AU190" s="237" t="s">
        <v>88</v>
      </c>
      <c r="AV190" s="13" t="s">
        <v>86</v>
      </c>
      <c r="AW190" s="13" t="s">
        <v>34</v>
      </c>
      <c r="AX190" s="13" t="s">
        <v>81</v>
      </c>
      <c r="AY190" s="237" t="s">
        <v>136</v>
      </c>
    </row>
    <row r="191" spans="1:65" s="14" customFormat="1" ht="11.25">
      <c r="B191" s="238"/>
      <c r="C191" s="239"/>
      <c r="D191" s="229" t="s">
        <v>144</v>
      </c>
      <c r="E191" s="240" t="s">
        <v>1</v>
      </c>
      <c r="F191" s="241" t="s">
        <v>186</v>
      </c>
      <c r="G191" s="239"/>
      <c r="H191" s="242">
        <v>13.68</v>
      </c>
      <c r="I191" s="243"/>
      <c r="J191" s="239"/>
      <c r="K191" s="239"/>
      <c r="L191" s="244"/>
      <c r="M191" s="245"/>
      <c r="N191" s="246"/>
      <c r="O191" s="246"/>
      <c r="P191" s="246"/>
      <c r="Q191" s="246"/>
      <c r="R191" s="246"/>
      <c r="S191" s="246"/>
      <c r="T191" s="247"/>
      <c r="AT191" s="248" t="s">
        <v>144</v>
      </c>
      <c r="AU191" s="248" t="s">
        <v>88</v>
      </c>
      <c r="AV191" s="14" t="s">
        <v>88</v>
      </c>
      <c r="AW191" s="14" t="s">
        <v>34</v>
      </c>
      <c r="AX191" s="14" t="s">
        <v>81</v>
      </c>
      <c r="AY191" s="248" t="s">
        <v>136</v>
      </c>
    </row>
    <row r="192" spans="1:65" s="13" customFormat="1" ht="11.25">
      <c r="B192" s="227"/>
      <c r="C192" s="228"/>
      <c r="D192" s="229" t="s">
        <v>144</v>
      </c>
      <c r="E192" s="230" t="s">
        <v>1</v>
      </c>
      <c r="F192" s="231" t="s">
        <v>157</v>
      </c>
      <c r="G192" s="228"/>
      <c r="H192" s="230" t="s">
        <v>1</v>
      </c>
      <c r="I192" s="232"/>
      <c r="J192" s="228"/>
      <c r="K192" s="228"/>
      <c r="L192" s="233"/>
      <c r="M192" s="234"/>
      <c r="N192" s="235"/>
      <c r="O192" s="235"/>
      <c r="P192" s="235"/>
      <c r="Q192" s="235"/>
      <c r="R192" s="235"/>
      <c r="S192" s="235"/>
      <c r="T192" s="236"/>
      <c r="AT192" s="237" t="s">
        <v>144</v>
      </c>
      <c r="AU192" s="237" t="s">
        <v>88</v>
      </c>
      <c r="AV192" s="13" t="s">
        <v>86</v>
      </c>
      <c r="AW192" s="13" t="s">
        <v>34</v>
      </c>
      <c r="AX192" s="13" t="s">
        <v>81</v>
      </c>
      <c r="AY192" s="237" t="s">
        <v>136</v>
      </c>
    </row>
    <row r="193" spans="1:65" s="14" customFormat="1" ht="11.25">
      <c r="B193" s="238"/>
      <c r="C193" s="239"/>
      <c r="D193" s="229" t="s">
        <v>144</v>
      </c>
      <c r="E193" s="240" t="s">
        <v>1</v>
      </c>
      <c r="F193" s="241" t="s">
        <v>187</v>
      </c>
      <c r="G193" s="239"/>
      <c r="H193" s="242">
        <v>6.84</v>
      </c>
      <c r="I193" s="243"/>
      <c r="J193" s="239"/>
      <c r="K193" s="239"/>
      <c r="L193" s="244"/>
      <c r="M193" s="245"/>
      <c r="N193" s="246"/>
      <c r="O193" s="246"/>
      <c r="P193" s="246"/>
      <c r="Q193" s="246"/>
      <c r="R193" s="246"/>
      <c r="S193" s="246"/>
      <c r="T193" s="247"/>
      <c r="AT193" s="248" t="s">
        <v>144</v>
      </c>
      <c r="AU193" s="248" t="s">
        <v>88</v>
      </c>
      <c r="AV193" s="14" t="s">
        <v>88</v>
      </c>
      <c r="AW193" s="14" t="s">
        <v>34</v>
      </c>
      <c r="AX193" s="14" t="s">
        <v>81</v>
      </c>
      <c r="AY193" s="248" t="s">
        <v>136</v>
      </c>
    </row>
    <row r="194" spans="1:65" s="13" customFormat="1" ht="11.25">
      <c r="B194" s="227"/>
      <c r="C194" s="228"/>
      <c r="D194" s="229" t="s">
        <v>144</v>
      </c>
      <c r="E194" s="230" t="s">
        <v>1</v>
      </c>
      <c r="F194" s="231" t="s">
        <v>159</v>
      </c>
      <c r="G194" s="228"/>
      <c r="H194" s="230" t="s">
        <v>1</v>
      </c>
      <c r="I194" s="232"/>
      <c r="J194" s="228"/>
      <c r="K194" s="228"/>
      <c r="L194" s="233"/>
      <c r="M194" s="234"/>
      <c r="N194" s="235"/>
      <c r="O194" s="235"/>
      <c r="P194" s="235"/>
      <c r="Q194" s="235"/>
      <c r="R194" s="235"/>
      <c r="S194" s="235"/>
      <c r="T194" s="236"/>
      <c r="AT194" s="237" t="s">
        <v>144</v>
      </c>
      <c r="AU194" s="237" t="s">
        <v>88</v>
      </c>
      <c r="AV194" s="13" t="s">
        <v>86</v>
      </c>
      <c r="AW194" s="13" t="s">
        <v>34</v>
      </c>
      <c r="AX194" s="13" t="s">
        <v>81</v>
      </c>
      <c r="AY194" s="237" t="s">
        <v>136</v>
      </c>
    </row>
    <row r="195" spans="1:65" s="14" customFormat="1" ht="11.25">
      <c r="B195" s="238"/>
      <c r="C195" s="239"/>
      <c r="D195" s="229" t="s">
        <v>144</v>
      </c>
      <c r="E195" s="240" t="s">
        <v>1</v>
      </c>
      <c r="F195" s="241" t="s">
        <v>188</v>
      </c>
      <c r="G195" s="239"/>
      <c r="H195" s="242">
        <v>18.48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AT195" s="248" t="s">
        <v>144</v>
      </c>
      <c r="AU195" s="248" t="s">
        <v>88</v>
      </c>
      <c r="AV195" s="14" t="s">
        <v>88</v>
      </c>
      <c r="AW195" s="14" t="s">
        <v>34</v>
      </c>
      <c r="AX195" s="14" t="s">
        <v>81</v>
      </c>
      <c r="AY195" s="248" t="s">
        <v>136</v>
      </c>
    </row>
    <row r="196" spans="1:65" s="15" customFormat="1" ht="11.25">
      <c r="B196" s="249"/>
      <c r="C196" s="250"/>
      <c r="D196" s="229" t="s">
        <v>144</v>
      </c>
      <c r="E196" s="251" t="s">
        <v>1</v>
      </c>
      <c r="F196" s="252" t="s">
        <v>161</v>
      </c>
      <c r="G196" s="250"/>
      <c r="H196" s="253">
        <v>70.44</v>
      </c>
      <c r="I196" s="254"/>
      <c r="J196" s="250"/>
      <c r="K196" s="250"/>
      <c r="L196" s="255"/>
      <c r="M196" s="256"/>
      <c r="N196" s="257"/>
      <c r="O196" s="257"/>
      <c r="P196" s="257"/>
      <c r="Q196" s="257"/>
      <c r="R196" s="257"/>
      <c r="S196" s="257"/>
      <c r="T196" s="258"/>
      <c r="AT196" s="259" t="s">
        <v>144</v>
      </c>
      <c r="AU196" s="259" t="s">
        <v>88</v>
      </c>
      <c r="AV196" s="15" t="s">
        <v>142</v>
      </c>
      <c r="AW196" s="15" t="s">
        <v>34</v>
      </c>
      <c r="AX196" s="15" t="s">
        <v>86</v>
      </c>
      <c r="AY196" s="259" t="s">
        <v>136</v>
      </c>
    </row>
    <row r="197" spans="1:65" s="2" customFormat="1" ht="24" customHeight="1">
      <c r="A197" s="35"/>
      <c r="B197" s="36"/>
      <c r="C197" s="213" t="s">
        <v>189</v>
      </c>
      <c r="D197" s="213" t="s">
        <v>138</v>
      </c>
      <c r="E197" s="214" t="s">
        <v>190</v>
      </c>
      <c r="F197" s="215" t="s">
        <v>191</v>
      </c>
      <c r="G197" s="216" t="s">
        <v>182</v>
      </c>
      <c r="H197" s="217">
        <v>70.44</v>
      </c>
      <c r="I197" s="218"/>
      <c r="J197" s="219">
        <f>ROUND(I197*H197,2)</f>
        <v>0</v>
      </c>
      <c r="K197" s="220"/>
      <c r="L197" s="40"/>
      <c r="M197" s="221" t="s">
        <v>1</v>
      </c>
      <c r="N197" s="222" t="s">
        <v>46</v>
      </c>
      <c r="O197" s="72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5" t="s">
        <v>142</v>
      </c>
      <c r="AT197" s="225" t="s">
        <v>138</v>
      </c>
      <c r="AU197" s="225" t="s">
        <v>88</v>
      </c>
      <c r="AY197" s="18" t="s">
        <v>136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8" t="s">
        <v>86</v>
      </c>
      <c r="BK197" s="226">
        <f>ROUND(I197*H197,2)</f>
        <v>0</v>
      </c>
      <c r="BL197" s="18" t="s">
        <v>142</v>
      </c>
      <c r="BM197" s="225" t="s">
        <v>192</v>
      </c>
    </row>
    <row r="198" spans="1:65" s="13" customFormat="1" ht="11.25">
      <c r="B198" s="227"/>
      <c r="C198" s="228"/>
      <c r="D198" s="229" t="s">
        <v>144</v>
      </c>
      <c r="E198" s="230" t="s">
        <v>1</v>
      </c>
      <c r="F198" s="231" t="s">
        <v>151</v>
      </c>
      <c r="G198" s="228"/>
      <c r="H198" s="230" t="s">
        <v>1</v>
      </c>
      <c r="I198" s="232"/>
      <c r="J198" s="228"/>
      <c r="K198" s="228"/>
      <c r="L198" s="233"/>
      <c r="M198" s="234"/>
      <c r="N198" s="235"/>
      <c r="O198" s="235"/>
      <c r="P198" s="235"/>
      <c r="Q198" s="235"/>
      <c r="R198" s="235"/>
      <c r="S198" s="235"/>
      <c r="T198" s="236"/>
      <c r="AT198" s="237" t="s">
        <v>144</v>
      </c>
      <c r="AU198" s="237" t="s">
        <v>88</v>
      </c>
      <c r="AV198" s="13" t="s">
        <v>86</v>
      </c>
      <c r="AW198" s="13" t="s">
        <v>34</v>
      </c>
      <c r="AX198" s="13" t="s">
        <v>81</v>
      </c>
      <c r="AY198" s="237" t="s">
        <v>136</v>
      </c>
    </row>
    <row r="199" spans="1:65" s="14" customFormat="1" ht="11.25">
      <c r="B199" s="238"/>
      <c r="C199" s="239"/>
      <c r="D199" s="229" t="s">
        <v>144</v>
      </c>
      <c r="E199" s="240" t="s">
        <v>1</v>
      </c>
      <c r="F199" s="241" t="s">
        <v>184</v>
      </c>
      <c r="G199" s="239"/>
      <c r="H199" s="242">
        <v>18.48</v>
      </c>
      <c r="I199" s="243"/>
      <c r="J199" s="239"/>
      <c r="K199" s="239"/>
      <c r="L199" s="244"/>
      <c r="M199" s="245"/>
      <c r="N199" s="246"/>
      <c r="O199" s="246"/>
      <c r="P199" s="246"/>
      <c r="Q199" s="246"/>
      <c r="R199" s="246"/>
      <c r="S199" s="246"/>
      <c r="T199" s="247"/>
      <c r="AT199" s="248" t="s">
        <v>144</v>
      </c>
      <c r="AU199" s="248" t="s">
        <v>88</v>
      </c>
      <c r="AV199" s="14" t="s">
        <v>88</v>
      </c>
      <c r="AW199" s="14" t="s">
        <v>34</v>
      </c>
      <c r="AX199" s="14" t="s">
        <v>81</v>
      </c>
      <c r="AY199" s="248" t="s">
        <v>136</v>
      </c>
    </row>
    <row r="200" spans="1:65" s="13" customFormat="1" ht="11.25">
      <c r="B200" s="227"/>
      <c r="C200" s="228"/>
      <c r="D200" s="229" t="s">
        <v>144</v>
      </c>
      <c r="E200" s="230" t="s">
        <v>1</v>
      </c>
      <c r="F200" s="231" t="s">
        <v>153</v>
      </c>
      <c r="G200" s="228"/>
      <c r="H200" s="230" t="s">
        <v>1</v>
      </c>
      <c r="I200" s="232"/>
      <c r="J200" s="228"/>
      <c r="K200" s="228"/>
      <c r="L200" s="233"/>
      <c r="M200" s="234"/>
      <c r="N200" s="235"/>
      <c r="O200" s="235"/>
      <c r="P200" s="235"/>
      <c r="Q200" s="235"/>
      <c r="R200" s="235"/>
      <c r="S200" s="235"/>
      <c r="T200" s="236"/>
      <c r="AT200" s="237" t="s">
        <v>144</v>
      </c>
      <c r="AU200" s="237" t="s">
        <v>88</v>
      </c>
      <c r="AV200" s="13" t="s">
        <v>86</v>
      </c>
      <c r="AW200" s="13" t="s">
        <v>34</v>
      </c>
      <c r="AX200" s="13" t="s">
        <v>81</v>
      </c>
      <c r="AY200" s="237" t="s">
        <v>136</v>
      </c>
    </row>
    <row r="201" spans="1:65" s="14" customFormat="1" ht="11.25">
      <c r="B201" s="238"/>
      <c r="C201" s="239"/>
      <c r="D201" s="229" t="s">
        <v>144</v>
      </c>
      <c r="E201" s="240" t="s">
        <v>1</v>
      </c>
      <c r="F201" s="241" t="s">
        <v>185</v>
      </c>
      <c r="G201" s="239"/>
      <c r="H201" s="242">
        <v>12.96</v>
      </c>
      <c r="I201" s="243"/>
      <c r="J201" s="239"/>
      <c r="K201" s="239"/>
      <c r="L201" s="244"/>
      <c r="M201" s="245"/>
      <c r="N201" s="246"/>
      <c r="O201" s="246"/>
      <c r="P201" s="246"/>
      <c r="Q201" s="246"/>
      <c r="R201" s="246"/>
      <c r="S201" s="246"/>
      <c r="T201" s="247"/>
      <c r="AT201" s="248" t="s">
        <v>144</v>
      </c>
      <c r="AU201" s="248" t="s">
        <v>88</v>
      </c>
      <c r="AV201" s="14" t="s">
        <v>88</v>
      </c>
      <c r="AW201" s="14" t="s">
        <v>34</v>
      </c>
      <c r="AX201" s="14" t="s">
        <v>81</v>
      </c>
      <c r="AY201" s="248" t="s">
        <v>136</v>
      </c>
    </row>
    <row r="202" spans="1:65" s="13" customFormat="1" ht="11.25">
      <c r="B202" s="227"/>
      <c r="C202" s="228"/>
      <c r="D202" s="229" t="s">
        <v>144</v>
      </c>
      <c r="E202" s="230" t="s">
        <v>1</v>
      </c>
      <c r="F202" s="231" t="s">
        <v>155</v>
      </c>
      <c r="G202" s="228"/>
      <c r="H202" s="230" t="s">
        <v>1</v>
      </c>
      <c r="I202" s="232"/>
      <c r="J202" s="228"/>
      <c r="K202" s="228"/>
      <c r="L202" s="233"/>
      <c r="M202" s="234"/>
      <c r="N202" s="235"/>
      <c r="O202" s="235"/>
      <c r="P202" s="235"/>
      <c r="Q202" s="235"/>
      <c r="R202" s="235"/>
      <c r="S202" s="235"/>
      <c r="T202" s="236"/>
      <c r="AT202" s="237" t="s">
        <v>144</v>
      </c>
      <c r="AU202" s="237" t="s">
        <v>88</v>
      </c>
      <c r="AV202" s="13" t="s">
        <v>86</v>
      </c>
      <c r="AW202" s="13" t="s">
        <v>34</v>
      </c>
      <c r="AX202" s="13" t="s">
        <v>81</v>
      </c>
      <c r="AY202" s="237" t="s">
        <v>136</v>
      </c>
    </row>
    <row r="203" spans="1:65" s="14" customFormat="1" ht="11.25">
      <c r="B203" s="238"/>
      <c r="C203" s="239"/>
      <c r="D203" s="229" t="s">
        <v>144</v>
      </c>
      <c r="E203" s="240" t="s">
        <v>1</v>
      </c>
      <c r="F203" s="241" t="s">
        <v>186</v>
      </c>
      <c r="G203" s="239"/>
      <c r="H203" s="242">
        <v>13.68</v>
      </c>
      <c r="I203" s="243"/>
      <c r="J203" s="239"/>
      <c r="K203" s="239"/>
      <c r="L203" s="244"/>
      <c r="M203" s="245"/>
      <c r="N203" s="246"/>
      <c r="O203" s="246"/>
      <c r="P203" s="246"/>
      <c r="Q203" s="246"/>
      <c r="R203" s="246"/>
      <c r="S203" s="246"/>
      <c r="T203" s="247"/>
      <c r="AT203" s="248" t="s">
        <v>144</v>
      </c>
      <c r="AU203" s="248" t="s">
        <v>88</v>
      </c>
      <c r="AV203" s="14" t="s">
        <v>88</v>
      </c>
      <c r="AW203" s="14" t="s">
        <v>34</v>
      </c>
      <c r="AX203" s="14" t="s">
        <v>81</v>
      </c>
      <c r="AY203" s="248" t="s">
        <v>136</v>
      </c>
    </row>
    <row r="204" spans="1:65" s="13" customFormat="1" ht="11.25">
      <c r="B204" s="227"/>
      <c r="C204" s="228"/>
      <c r="D204" s="229" t="s">
        <v>144</v>
      </c>
      <c r="E204" s="230" t="s">
        <v>1</v>
      </c>
      <c r="F204" s="231" t="s">
        <v>157</v>
      </c>
      <c r="G204" s="228"/>
      <c r="H204" s="230" t="s">
        <v>1</v>
      </c>
      <c r="I204" s="232"/>
      <c r="J204" s="228"/>
      <c r="K204" s="228"/>
      <c r="L204" s="233"/>
      <c r="M204" s="234"/>
      <c r="N204" s="235"/>
      <c r="O204" s="235"/>
      <c r="P204" s="235"/>
      <c r="Q204" s="235"/>
      <c r="R204" s="235"/>
      <c r="S204" s="235"/>
      <c r="T204" s="236"/>
      <c r="AT204" s="237" t="s">
        <v>144</v>
      </c>
      <c r="AU204" s="237" t="s">
        <v>88</v>
      </c>
      <c r="AV204" s="13" t="s">
        <v>86</v>
      </c>
      <c r="AW204" s="13" t="s">
        <v>34</v>
      </c>
      <c r="AX204" s="13" t="s">
        <v>81</v>
      </c>
      <c r="AY204" s="237" t="s">
        <v>136</v>
      </c>
    </row>
    <row r="205" spans="1:65" s="14" customFormat="1" ht="11.25">
      <c r="B205" s="238"/>
      <c r="C205" s="239"/>
      <c r="D205" s="229" t="s">
        <v>144</v>
      </c>
      <c r="E205" s="240" t="s">
        <v>1</v>
      </c>
      <c r="F205" s="241" t="s">
        <v>187</v>
      </c>
      <c r="G205" s="239"/>
      <c r="H205" s="242">
        <v>6.84</v>
      </c>
      <c r="I205" s="243"/>
      <c r="J205" s="239"/>
      <c r="K205" s="239"/>
      <c r="L205" s="244"/>
      <c r="M205" s="245"/>
      <c r="N205" s="246"/>
      <c r="O205" s="246"/>
      <c r="P205" s="246"/>
      <c r="Q205" s="246"/>
      <c r="R205" s="246"/>
      <c r="S205" s="246"/>
      <c r="T205" s="247"/>
      <c r="AT205" s="248" t="s">
        <v>144</v>
      </c>
      <c r="AU205" s="248" t="s">
        <v>88</v>
      </c>
      <c r="AV205" s="14" t="s">
        <v>88</v>
      </c>
      <c r="AW205" s="14" t="s">
        <v>34</v>
      </c>
      <c r="AX205" s="14" t="s">
        <v>81</v>
      </c>
      <c r="AY205" s="248" t="s">
        <v>136</v>
      </c>
    </row>
    <row r="206" spans="1:65" s="13" customFormat="1" ht="11.25">
      <c r="B206" s="227"/>
      <c r="C206" s="228"/>
      <c r="D206" s="229" t="s">
        <v>144</v>
      </c>
      <c r="E206" s="230" t="s">
        <v>1</v>
      </c>
      <c r="F206" s="231" t="s">
        <v>159</v>
      </c>
      <c r="G206" s="228"/>
      <c r="H206" s="230" t="s">
        <v>1</v>
      </c>
      <c r="I206" s="232"/>
      <c r="J206" s="228"/>
      <c r="K206" s="228"/>
      <c r="L206" s="233"/>
      <c r="M206" s="234"/>
      <c r="N206" s="235"/>
      <c r="O206" s="235"/>
      <c r="P206" s="235"/>
      <c r="Q206" s="235"/>
      <c r="R206" s="235"/>
      <c r="S206" s="235"/>
      <c r="T206" s="236"/>
      <c r="AT206" s="237" t="s">
        <v>144</v>
      </c>
      <c r="AU206" s="237" t="s">
        <v>88</v>
      </c>
      <c r="AV206" s="13" t="s">
        <v>86</v>
      </c>
      <c r="AW206" s="13" t="s">
        <v>34</v>
      </c>
      <c r="AX206" s="13" t="s">
        <v>81</v>
      </c>
      <c r="AY206" s="237" t="s">
        <v>136</v>
      </c>
    </row>
    <row r="207" spans="1:65" s="14" customFormat="1" ht="11.25">
      <c r="B207" s="238"/>
      <c r="C207" s="239"/>
      <c r="D207" s="229" t="s">
        <v>144</v>
      </c>
      <c r="E207" s="240" t="s">
        <v>1</v>
      </c>
      <c r="F207" s="241" t="s">
        <v>188</v>
      </c>
      <c r="G207" s="239"/>
      <c r="H207" s="242">
        <v>18.48</v>
      </c>
      <c r="I207" s="243"/>
      <c r="J207" s="239"/>
      <c r="K207" s="239"/>
      <c r="L207" s="244"/>
      <c r="M207" s="245"/>
      <c r="N207" s="246"/>
      <c r="O207" s="246"/>
      <c r="P207" s="246"/>
      <c r="Q207" s="246"/>
      <c r="R207" s="246"/>
      <c r="S207" s="246"/>
      <c r="T207" s="247"/>
      <c r="AT207" s="248" t="s">
        <v>144</v>
      </c>
      <c r="AU207" s="248" t="s">
        <v>88</v>
      </c>
      <c r="AV207" s="14" t="s">
        <v>88</v>
      </c>
      <c r="AW207" s="14" t="s">
        <v>34</v>
      </c>
      <c r="AX207" s="14" t="s">
        <v>81</v>
      </c>
      <c r="AY207" s="248" t="s">
        <v>136</v>
      </c>
    </row>
    <row r="208" spans="1:65" s="15" customFormat="1" ht="11.25">
      <c r="B208" s="249"/>
      <c r="C208" s="250"/>
      <c r="D208" s="229" t="s">
        <v>144</v>
      </c>
      <c r="E208" s="251" t="s">
        <v>1</v>
      </c>
      <c r="F208" s="252" t="s">
        <v>161</v>
      </c>
      <c r="G208" s="250"/>
      <c r="H208" s="253">
        <v>70.44</v>
      </c>
      <c r="I208" s="254"/>
      <c r="J208" s="250"/>
      <c r="K208" s="250"/>
      <c r="L208" s="255"/>
      <c r="M208" s="256"/>
      <c r="N208" s="257"/>
      <c r="O208" s="257"/>
      <c r="P208" s="257"/>
      <c r="Q208" s="257"/>
      <c r="R208" s="257"/>
      <c r="S208" s="257"/>
      <c r="T208" s="258"/>
      <c r="AT208" s="259" t="s">
        <v>144</v>
      </c>
      <c r="AU208" s="259" t="s">
        <v>88</v>
      </c>
      <c r="AV208" s="15" t="s">
        <v>142</v>
      </c>
      <c r="AW208" s="15" t="s">
        <v>34</v>
      </c>
      <c r="AX208" s="15" t="s">
        <v>86</v>
      </c>
      <c r="AY208" s="259" t="s">
        <v>136</v>
      </c>
    </row>
    <row r="209" spans="1:65" s="2" customFormat="1" ht="16.5" customHeight="1">
      <c r="A209" s="35"/>
      <c r="B209" s="36"/>
      <c r="C209" s="213" t="s">
        <v>193</v>
      </c>
      <c r="D209" s="213" t="s">
        <v>138</v>
      </c>
      <c r="E209" s="214" t="s">
        <v>194</v>
      </c>
      <c r="F209" s="215" t="s">
        <v>195</v>
      </c>
      <c r="G209" s="216" t="s">
        <v>182</v>
      </c>
      <c r="H209" s="217">
        <v>110.28</v>
      </c>
      <c r="I209" s="218"/>
      <c r="J209" s="219">
        <f>ROUND(I209*H209,2)</f>
        <v>0</v>
      </c>
      <c r="K209" s="220"/>
      <c r="L209" s="40"/>
      <c r="M209" s="221" t="s">
        <v>1</v>
      </c>
      <c r="N209" s="222" t="s">
        <v>46</v>
      </c>
      <c r="O209" s="72"/>
      <c r="P209" s="223">
        <f>O209*H209</f>
        <v>0</v>
      </c>
      <c r="Q209" s="223">
        <v>6.9999999999999999E-4</v>
      </c>
      <c r="R209" s="223">
        <f>Q209*H209</f>
        <v>7.7196000000000001E-2</v>
      </c>
      <c r="S209" s="223">
        <v>0</v>
      </c>
      <c r="T209" s="224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5" t="s">
        <v>142</v>
      </c>
      <c r="AT209" s="225" t="s">
        <v>138</v>
      </c>
      <c r="AU209" s="225" t="s">
        <v>88</v>
      </c>
      <c r="AY209" s="18" t="s">
        <v>136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8" t="s">
        <v>86</v>
      </c>
      <c r="BK209" s="226">
        <f>ROUND(I209*H209,2)</f>
        <v>0</v>
      </c>
      <c r="BL209" s="18" t="s">
        <v>142</v>
      </c>
      <c r="BM209" s="225" t="s">
        <v>196</v>
      </c>
    </row>
    <row r="210" spans="1:65" s="13" customFormat="1" ht="11.25">
      <c r="B210" s="227"/>
      <c r="C210" s="228"/>
      <c r="D210" s="229" t="s">
        <v>144</v>
      </c>
      <c r="E210" s="230" t="s">
        <v>1</v>
      </c>
      <c r="F210" s="231" t="s">
        <v>169</v>
      </c>
      <c r="G210" s="228"/>
      <c r="H210" s="230" t="s">
        <v>1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AT210" s="237" t="s">
        <v>144</v>
      </c>
      <c r="AU210" s="237" t="s">
        <v>88</v>
      </c>
      <c r="AV210" s="13" t="s">
        <v>86</v>
      </c>
      <c r="AW210" s="13" t="s">
        <v>34</v>
      </c>
      <c r="AX210" s="13" t="s">
        <v>81</v>
      </c>
      <c r="AY210" s="237" t="s">
        <v>136</v>
      </c>
    </row>
    <row r="211" spans="1:65" s="14" customFormat="1" ht="11.25">
      <c r="B211" s="238"/>
      <c r="C211" s="239"/>
      <c r="D211" s="229" t="s">
        <v>144</v>
      </c>
      <c r="E211" s="240" t="s">
        <v>1</v>
      </c>
      <c r="F211" s="241" t="s">
        <v>197</v>
      </c>
      <c r="G211" s="239"/>
      <c r="H211" s="242">
        <v>18.48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AT211" s="248" t="s">
        <v>144</v>
      </c>
      <c r="AU211" s="248" t="s">
        <v>88</v>
      </c>
      <c r="AV211" s="14" t="s">
        <v>88</v>
      </c>
      <c r="AW211" s="14" t="s">
        <v>34</v>
      </c>
      <c r="AX211" s="14" t="s">
        <v>81</v>
      </c>
      <c r="AY211" s="248" t="s">
        <v>136</v>
      </c>
    </row>
    <row r="212" spans="1:65" s="13" customFormat="1" ht="11.25">
      <c r="B212" s="227"/>
      <c r="C212" s="228"/>
      <c r="D212" s="229" t="s">
        <v>144</v>
      </c>
      <c r="E212" s="230" t="s">
        <v>1</v>
      </c>
      <c r="F212" s="231" t="s">
        <v>171</v>
      </c>
      <c r="G212" s="228"/>
      <c r="H212" s="230" t="s">
        <v>1</v>
      </c>
      <c r="I212" s="232"/>
      <c r="J212" s="228"/>
      <c r="K212" s="228"/>
      <c r="L212" s="233"/>
      <c r="M212" s="234"/>
      <c r="N212" s="235"/>
      <c r="O212" s="235"/>
      <c r="P212" s="235"/>
      <c r="Q212" s="235"/>
      <c r="R212" s="235"/>
      <c r="S212" s="235"/>
      <c r="T212" s="236"/>
      <c r="AT212" s="237" t="s">
        <v>144</v>
      </c>
      <c r="AU212" s="237" t="s">
        <v>88</v>
      </c>
      <c r="AV212" s="13" t="s">
        <v>86</v>
      </c>
      <c r="AW212" s="13" t="s">
        <v>34</v>
      </c>
      <c r="AX212" s="13" t="s">
        <v>81</v>
      </c>
      <c r="AY212" s="237" t="s">
        <v>136</v>
      </c>
    </row>
    <row r="213" spans="1:65" s="14" customFormat="1" ht="11.25">
      <c r="B213" s="238"/>
      <c r="C213" s="239"/>
      <c r="D213" s="229" t="s">
        <v>144</v>
      </c>
      <c r="E213" s="240" t="s">
        <v>1</v>
      </c>
      <c r="F213" s="241" t="s">
        <v>198</v>
      </c>
      <c r="G213" s="239"/>
      <c r="H213" s="242">
        <v>22.8</v>
      </c>
      <c r="I213" s="243"/>
      <c r="J213" s="239"/>
      <c r="K213" s="239"/>
      <c r="L213" s="244"/>
      <c r="M213" s="245"/>
      <c r="N213" s="246"/>
      <c r="O213" s="246"/>
      <c r="P213" s="246"/>
      <c r="Q213" s="246"/>
      <c r="R213" s="246"/>
      <c r="S213" s="246"/>
      <c r="T213" s="247"/>
      <c r="AT213" s="248" t="s">
        <v>144</v>
      </c>
      <c r="AU213" s="248" t="s">
        <v>88</v>
      </c>
      <c r="AV213" s="14" t="s">
        <v>88</v>
      </c>
      <c r="AW213" s="14" t="s">
        <v>34</v>
      </c>
      <c r="AX213" s="14" t="s">
        <v>81</v>
      </c>
      <c r="AY213" s="248" t="s">
        <v>136</v>
      </c>
    </row>
    <row r="214" spans="1:65" s="16" customFormat="1" ht="11.25">
      <c r="B214" s="260"/>
      <c r="C214" s="261"/>
      <c r="D214" s="229" t="s">
        <v>144</v>
      </c>
      <c r="E214" s="262" t="s">
        <v>1</v>
      </c>
      <c r="F214" s="263" t="s">
        <v>173</v>
      </c>
      <c r="G214" s="261"/>
      <c r="H214" s="264">
        <v>41.28</v>
      </c>
      <c r="I214" s="265"/>
      <c r="J214" s="261"/>
      <c r="K214" s="261"/>
      <c r="L214" s="266"/>
      <c r="M214" s="267"/>
      <c r="N214" s="268"/>
      <c r="O214" s="268"/>
      <c r="P214" s="268"/>
      <c r="Q214" s="268"/>
      <c r="R214" s="268"/>
      <c r="S214" s="268"/>
      <c r="T214" s="269"/>
      <c r="AT214" s="270" t="s">
        <v>144</v>
      </c>
      <c r="AU214" s="270" t="s">
        <v>88</v>
      </c>
      <c r="AV214" s="16" t="s">
        <v>162</v>
      </c>
      <c r="AW214" s="16" t="s">
        <v>34</v>
      </c>
      <c r="AX214" s="16" t="s">
        <v>81</v>
      </c>
      <c r="AY214" s="270" t="s">
        <v>136</v>
      </c>
    </row>
    <row r="215" spans="1:65" s="13" customFormat="1" ht="11.25">
      <c r="B215" s="227"/>
      <c r="C215" s="228"/>
      <c r="D215" s="229" t="s">
        <v>144</v>
      </c>
      <c r="E215" s="230" t="s">
        <v>1</v>
      </c>
      <c r="F215" s="231" t="s">
        <v>174</v>
      </c>
      <c r="G215" s="228"/>
      <c r="H215" s="230" t="s">
        <v>1</v>
      </c>
      <c r="I215" s="232"/>
      <c r="J215" s="228"/>
      <c r="K215" s="228"/>
      <c r="L215" s="233"/>
      <c r="M215" s="234"/>
      <c r="N215" s="235"/>
      <c r="O215" s="235"/>
      <c r="P215" s="235"/>
      <c r="Q215" s="235"/>
      <c r="R215" s="235"/>
      <c r="S215" s="235"/>
      <c r="T215" s="236"/>
      <c r="AT215" s="237" t="s">
        <v>144</v>
      </c>
      <c r="AU215" s="237" t="s">
        <v>88</v>
      </c>
      <c r="AV215" s="13" t="s">
        <v>86</v>
      </c>
      <c r="AW215" s="13" t="s">
        <v>34</v>
      </c>
      <c r="AX215" s="13" t="s">
        <v>81</v>
      </c>
      <c r="AY215" s="237" t="s">
        <v>136</v>
      </c>
    </row>
    <row r="216" spans="1:65" s="14" customFormat="1" ht="11.25">
      <c r="B216" s="238"/>
      <c r="C216" s="239"/>
      <c r="D216" s="229" t="s">
        <v>144</v>
      </c>
      <c r="E216" s="240" t="s">
        <v>1</v>
      </c>
      <c r="F216" s="241" t="s">
        <v>199</v>
      </c>
      <c r="G216" s="239"/>
      <c r="H216" s="242">
        <v>69</v>
      </c>
      <c r="I216" s="243"/>
      <c r="J216" s="239"/>
      <c r="K216" s="239"/>
      <c r="L216" s="244"/>
      <c r="M216" s="245"/>
      <c r="N216" s="246"/>
      <c r="O216" s="246"/>
      <c r="P216" s="246"/>
      <c r="Q216" s="246"/>
      <c r="R216" s="246"/>
      <c r="S216" s="246"/>
      <c r="T216" s="247"/>
      <c r="AT216" s="248" t="s">
        <v>144</v>
      </c>
      <c r="AU216" s="248" t="s">
        <v>88</v>
      </c>
      <c r="AV216" s="14" t="s">
        <v>88</v>
      </c>
      <c r="AW216" s="14" t="s">
        <v>34</v>
      </c>
      <c r="AX216" s="14" t="s">
        <v>81</v>
      </c>
      <c r="AY216" s="248" t="s">
        <v>136</v>
      </c>
    </row>
    <row r="217" spans="1:65" s="15" customFormat="1" ht="11.25">
      <c r="B217" s="249"/>
      <c r="C217" s="250"/>
      <c r="D217" s="229" t="s">
        <v>144</v>
      </c>
      <c r="E217" s="251" t="s">
        <v>1</v>
      </c>
      <c r="F217" s="252" t="s">
        <v>161</v>
      </c>
      <c r="G217" s="250"/>
      <c r="H217" s="253">
        <v>110.28</v>
      </c>
      <c r="I217" s="254"/>
      <c r="J217" s="250"/>
      <c r="K217" s="250"/>
      <c r="L217" s="255"/>
      <c r="M217" s="256"/>
      <c r="N217" s="257"/>
      <c r="O217" s="257"/>
      <c r="P217" s="257"/>
      <c r="Q217" s="257"/>
      <c r="R217" s="257"/>
      <c r="S217" s="257"/>
      <c r="T217" s="258"/>
      <c r="AT217" s="259" t="s">
        <v>144</v>
      </c>
      <c r="AU217" s="259" t="s">
        <v>88</v>
      </c>
      <c r="AV217" s="15" t="s">
        <v>142</v>
      </c>
      <c r="AW217" s="15" t="s">
        <v>34</v>
      </c>
      <c r="AX217" s="15" t="s">
        <v>86</v>
      </c>
      <c r="AY217" s="259" t="s">
        <v>136</v>
      </c>
    </row>
    <row r="218" spans="1:65" s="2" customFormat="1" ht="16.5" customHeight="1">
      <c r="A218" s="35"/>
      <c r="B218" s="36"/>
      <c r="C218" s="213" t="s">
        <v>200</v>
      </c>
      <c r="D218" s="213" t="s">
        <v>138</v>
      </c>
      <c r="E218" s="214" t="s">
        <v>201</v>
      </c>
      <c r="F218" s="215" t="s">
        <v>202</v>
      </c>
      <c r="G218" s="216" t="s">
        <v>182</v>
      </c>
      <c r="H218" s="217">
        <v>110.28</v>
      </c>
      <c r="I218" s="218"/>
      <c r="J218" s="219">
        <f>ROUND(I218*H218,2)</f>
        <v>0</v>
      </c>
      <c r="K218" s="220"/>
      <c r="L218" s="40"/>
      <c r="M218" s="221" t="s">
        <v>1</v>
      </c>
      <c r="N218" s="222" t="s">
        <v>46</v>
      </c>
      <c r="O218" s="72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5" t="s">
        <v>142</v>
      </c>
      <c r="AT218" s="225" t="s">
        <v>138</v>
      </c>
      <c r="AU218" s="225" t="s">
        <v>88</v>
      </c>
      <c r="AY218" s="18" t="s">
        <v>136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8" t="s">
        <v>86</v>
      </c>
      <c r="BK218" s="226">
        <f>ROUND(I218*H218,2)</f>
        <v>0</v>
      </c>
      <c r="BL218" s="18" t="s">
        <v>142</v>
      </c>
      <c r="BM218" s="225" t="s">
        <v>203</v>
      </c>
    </row>
    <row r="219" spans="1:65" s="13" customFormat="1" ht="11.25">
      <c r="B219" s="227"/>
      <c r="C219" s="228"/>
      <c r="D219" s="229" t="s">
        <v>144</v>
      </c>
      <c r="E219" s="230" t="s">
        <v>1</v>
      </c>
      <c r="F219" s="231" t="s">
        <v>169</v>
      </c>
      <c r="G219" s="228"/>
      <c r="H219" s="230" t="s">
        <v>1</v>
      </c>
      <c r="I219" s="232"/>
      <c r="J219" s="228"/>
      <c r="K219" s="228"/>
      <c r="L219" s="233"/>
      <c r="M219" s="234"/>
      <c r="N219" s="235"/>
      <c r="O219" s="235"/>
      <c r="P219" s="235"/>
      <c r="Q219" s="235"/>
      <c r="R219" s="235"/>
      <c r="S219" s="235"/>
      <c r="T219" s="236"/>
      <c r="AT219" s="237" t="s">
        <v>144</v>
      </c>
      <c r="AU219" s="237" t="s">
        <v>88</v>
      </c>
      <c r="AV219" s="13" t="s">
        <v>86</v>
      </c>
      <c r="AW219" s="13" t="s">
        <v>34</v>
      </c>
      <c r="AX219" s="13" t="s">
        <v>81</v>
      </c>
      <c r="AY219" s="237" t="s">
        <v>136</v>
      </c>
    </row>
    <row r="220" spans="1:65" s="14" customFormat="1" ht="11.25">
      <c r="B220" s="238"/>
      <c r="C220" s="239"/>
      <c r="D220" s="229" t="s">
        <v>144</v>
      </c>
      <c r="E220" s="240" t="s">
        <v>1</v>
      </c>
      <c r="F220" s="241" t="s">
        <v>197</v>
      </c>
      <c r="G220" s="239"/>
      <c r="H220" s="242">
        <v>18.48</v>
      </c>
      <c r="I220" s="243"/>
      <c r="J220" s="239"/>
      <c r="K220" s="239"/>
      <c r="L220" s="244"/>
      <c r="M220" s="245"/>
      <c r="N220" s="246"/>
      <c r="O220" s="246"/>
      <c r="P220" s="246"/>
      <c r="Q220" s="246"/>
      <c r="R220" s="246"/>
      <c r="S220" s="246"/>
      <c r="T220" s="247"/>
      <c r="AT220" s="248" t="s">
        <v>144</v>
      </c>
      <c r="AU220" s="248" t="s">
        <v>88</v>
      </c>
      <c r="AV220" s="14" t="s">
        <v>88</v>
      </c>
      <c r="AW220" s="14" t="s">
        <v>34</v>
      </c>
      <c r="AX220" s="14" t="s">
        <v>81</v>
      </c>
      <c r="AY220" s="248" t="s">
        <v>136</v>
      </c>
    </row>
    <row r="221" spans="1:65" s="13" customFormat="1" ht="11.25">
      <c r="B221" s="227"/>
      <c r="C221" s="228"/>
      <c r="D221" s="229" t="s">
        <v>144</v>
      </c>
      <c r="E221" s="230" t="s">
        <v>1</v>
      </c>
      <c r="F221" s="231" t="s">
        <v>171</v>
      </c>
      <c r="G221" s="228"/>
      <c r="H221" s="230" t="s">
        <v>1</v>
      </c>
      <c r="I221" s="232"/>
      <c r="J221" s="228"/>
      <c r="K221" s="228"/>
      <c r="L221" s="233"/>
      <c r="M221" s="234"/>
      <c r="N221" s="235"/>
      <c r="O221" s="235"/>
      <c r="P221" s="235"/>
      <c r="Q221" s="235"/>
      <c r="R221" s="235"/>
      <c r="S221" s="235"/>
      <c r="T221" s="236"/>
      <c r="AT221" s="237" t="s">
        <v>144</v>
      </c>
      <c r="AU221" s="237" t="s">
        <v>88</v>
      </c>
      <c r="AV221" s="13" t="s">
        <v>86</v>
      </c>
      <c r="AW221" s="13" t="s">
        <v>34</v>
      </c>
      <c r="AX221" s="13" t="s">
        <v>81</v>
      </c>
      <c r="AY221" s="237" t="s">
        <v>136</v>
      </c>
    </row>
    <row r="222" spans="1:65" s="14" customFormat="1" ht="11.25">
      <c r="B222" s="238"/>
      <c r="C222" s="239"/>
      <c r="D222" s="229" t="s">
        <v>144</v>
      </c>
      <c r="E222" s="240" t="s">
        <v>1</v>
      </c>
      <c r="F222" s="241" t="s">
        <v>198</v>
      </c>
      <c r="G222" s="239"/>
      <c r="H222" s="242">
        <v>22.8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AT222" s="248" t="s">
        <v>144</v>
      </c>
      <c r="AU222" s="248" t="s">
        <v>88</v>
      </c>
      <c r="AV222" s="14" t="s">
        <v>88</v>
      </c>
      <c r="AW222" s="14" t="s">
        <v>34</v>
      </c>
      <c r="AX222" s="14" t="s">
        <v>81</v>
      </c>
      <c r="AY222" s="248" t="s">
        <v>136</v>
      </c>
    </row>
    <row r="223" spans="1:65" s="16" customFormat="1" ht="11.25">
      <c r="B223" s="260"/>
      <c r="C223" s="261"/>
      <c r="D223" s="229" t="s">
        <v>144</v>
      </c>
      <c r="E223" s="262" t="s">
        <v>1</v>
      </c>
      <c r="F223" s="263" t="s">
        <v>173</v>
      </c>
      <c r="G223" s="261"/>
      <c r="H223" s="264">
        <v>41.28</v>
      </c>
      <c r="I223" s="265"/>
      <c r="J223" s="261"/>
      <c r="K223" s="261"/>
      <c r="L223" s="266"/>
      <c r="M223" s="267"/>
      <c r="N223" s="268"/>
      <c r="O223" s="268"/>
      <c r="P223" s="268"/>
      <c r="Q223" s="268"/>
      <c r="R223" s="268"/>
      <c r="S223" s="268"/>
      <c r="T223" s="269"/>
      <c r="AT223" s="270" t="s">
        <v>144</v>
      </c>
      <c r="AU223" s="270" t="s">
        <v>88</v>
      </c>
      <c r="AV223" s="16" t="s">
        <v>162</v>
      </c>
      <c r="AW223" s="16" t="s">
        <v>34</v>
      </c>
      <c r="AX223" s="16" t="s">
        <v>81</v>
      </c>
      <c r="AY223" s="270" t="s">
        <v>136</v>
      </c>
    </row>
    <row r="224" spans="1:65" s="13" customFormat="1" ht="11.25">
      <c r="B224" s="227"/>
      <c r="C224" s="228"/>
      <c r="D224" s="229" t="s">
        <v>144</v>
      </c>
      <c r="E224" s="230" t="s">
        <v>1</v>
      </c>
      <c r="F224" s="231" t="s">
        <v>174</v>
      </c>
      <c r="G224" s="228"/>
      <c r="H224" s="230" t="s">
        <v>1</v>
      </c>
      <c r="I224" s="232"/>
      <c r="J224" s="228"/>
      <c r="K224" s="228"/>
      <c r="L224" s="233"/>
      <c r="M224" s="234"/>
      <c r="N224" s="235"/>
      <c r="O224" s="235"/>
      <c r="P224" s="235"/>
      <c r="Q224" s="235"/>
      <c r="R224" s="235"/>
      <c r="S224" s="235"/>
      <c r="T224" s="236"/>
      <c r="AT224" s="237" t="s">
        <v>144</v>
      </c>
      <c r="AU224" s="237" t="s">
        <v>88</v>
      </c>
      <c r="AV224" s="13" t="s">
        <v>86</v>
      </c>
      <c r="AW224" s="13" t="s">
        <v>34</v>
      </c>
      <c r="AX224" s="13" t="s">
        <v>81</v>
      </c>
      <c r="AY224" s="237" t="s">
        <v>136</v>
      </c>
    </row>
    <row r="225" spans="1:65" s="14" customFormat="1" ht="11.25">
      <c r="B225" s="238"/>
      <c r="C225" s="239"/>
      <c r="D225" s="229" t="s">
        <v>144</v>
      </c>
      <c r="E225" s="240" t="s">
        <v>1</v>
      </c>
      <c r="F225" s="241" t="s">
        <v>199</v>
      </c>
      <c r="G225" s="239"/>
      <c r="H225" s="242">
        <v>69</v>
      </c>
      <c r="I225" s="243"/>
      <c r="J225" s="239"/>
      <c r="K225" s="239"/>
      <c r="L225" s="244"/>
      <c r="M225" s="245"/>
      <c r="N225" s="246"/>
      <c r="O225" s="246"/>
      <c r="P225" s="246"/>
      <c r="Q225" s="246"/>
      <c r="R225" s="246"/>
      <c r="S225" s="246"/>
      <c r="T225" s="247"/>
      <c r="AT225" s="248" t="s">
        <v>144</v>
      </c>
      <c r="AU225" s="248" t="s">
        <v>88</v>
      </c>
      <c r="AV225" s="14" t="s">
        <v>88</v>
      </c>
      <c r="AW225" s="14" t="s">
        <v>34</v>
      </c>
      <c r="AX225" s="14" t="s">
        <v>81</v>
      </c>
      <c r="AY225" s="248" t="s">
        <v>136</v>
      </c>
    </row>
    <row r="226" spans="1:65" s="15" customFormat="1" ht="11.25">
      <c r="B226" s="249"/>
      <c r="C226" s="250"/>
      <c r="D226" s="229" t="s">
        <v>144</v>
      </c>
      <c r="E226" s="251" t="s">
        <v>1</v>
      </c>
      <c r="F226" s="252" t="s">
        <v>161</v>
      </c>
      <c r="G226" s="250"/>
      <c r="H226" s="253">
        <v>110.28</v>
      </c>
      <c r="I226" s="254"/>
      <c r="J226" s="250"/>
      <c r="K226" s="250"/>
      <c r="L226" s="255"/>
      <c r="M226" s="256"/>
      <c r="N226" s="257"/>
      <c r="O226" s="257"/>
      <c r="P226" s="257"/>
      <c r="Q226" s="257"/>
      <c r="R226" s="257"/>
      <c r="S226" s="257"/>
      <c r="T226" s="258"/>
      <c r="AT226" s="259" t="s">
        <v>144</v>
      </c>
      <c r="AU226" s="259" t="s">
        <v>88</v>
      </c>
      <c r="AV226" s="15" t="s">
        <v>142</v>
      </c>
      <c r="AW226" s="15" t="s">
        <v>34</v>
      </c>
      <c r="AX226" s="15" t="s">
        <v>86</v>
      </c>
      <c r="AY226" s="259" t="s">
        <v>136</v>
      </c>
    </row>
    <row r="227" spans="1:65" s="2" customFormat="1" ht="16.5" customHeight="1">
      <c r="A227" s="35"/>
      <c r="B227" s="36"/>
      <c r="C227" s="213" t="s">
        <v>204</v>
      </c>
      <c r="D227" s="213" t="s">
        <v>138</v>
      </c>
      <c r="E227" s="214" t="s">
        <v>205</v>
      </c>
      <c r="F227" s="215" t="s">
        <v>206</v>
      </c>
      <c r="G227" s="216" t="s">
        <v>141</v>
      </c>
      <c r="H227" s="217">
        <v>39.853999999999999</v>
      </c>
      <c r="I227" s="218"/>
      <c r="J227" s="219">
        <f>ROUND(I227*H227,2)</f>
        <v>0</v>
      </c>
      <c r="K227" s="220"/>
      <c r="L227" s="40"/>
      <c r="M227" s="221" t="s">
        <v>1</v>
      </c>
      <c r="N227" s="222" t="s">
        <v>46</v>
      </c>
      <c r="O227" s="72"/>
      <c r="P227" s="223">
        <f>O227*H227</f>
        <v>0</v>
      </c>
      <c r="Q227" s="223">
        <v>4.6000000000000001E-4</v>
      </c>
      <c r="R227" s="223">
        <f>Q227*H227</f>
        <v>1.833284E-2</v>
      </c>
      <c r="S227" s="223">
        <v>0</v>
      </c>
      <c r="T227" s="224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5" t="s">
        <v>142</v>
      </c>
      <c r="AT227" s="225" t="s">
        <v>138</v>
      </c>
      <c r="AU227" s="225" t="s">
        <v>88</v>
      </c>
      <c r="AY227" s="18" t="s">
        <v>136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8" t="s">
        <v>86</v>
      </c>
      <c r="BK227" s="226">
        <f>ROUND(I227*H227,2)</f>
        <v>0</v>
      </c>
      <c r="BL227" s="18" t="s">
        <v>142</v>
      </c>
      <c r="BM227" s="225" t="s">
        <v>207</v>
      </c>
    </row>
    <row r="228" spans="1:65" s="13" customFormat="1" ht="11.25">
      <c r="B228" s="227"/>
      <c r="C228" s="228"/>
      <c r="D228" s="229" t="s">
        <v>144</v>
      </c>
      <c r="E228" s="230" t="s">
        <v>1</v>
      </c>
      <c r="F228" s="231" t="s">
        <v>169</v>
      </c>
      <c r="G228" s="228"/>
      <c r="H228" s="230" t="s">
        <v>1</v>
      </c>
      <c r="I228" s="232"/>
      <c r="J228" s="228"/>
      <c r="K228" s="228"/>
      <c r="L228" s="233"/>
      <c r="M228" s="234"/>
      <c r="N228" s="235"/>
      <c r="O228" s="235"/>
      <c r="P228" s="235"/>
      <c r="Q228" s="235"/>
      <c r="R228" s="235"/>
      <c r="S228" s="235"/>
      <c r="T228" s="236"/>
      <c r="AT228" s="237" t="s">
        <v>144</v>
      </c>
      <c r="AU228" s="237" t="s">
        <v>88</v>
      </c>
      <c r="AV228" s="13" t="s">
        <v>86</v>
      </c>
      <c r="AW228" s="13" t="s">
        <v>34</v>
      </c>
      <c r="AX228" s="13" t="s">
        <v>81</v>
      </c>
      <c r="AY228" s="237" t="s">
        <v>136</v>
      </c>
    </row>
    <row r="229" spans="1:65" s="14" customFormat="1" ht="11.25">
      <c r="B229" s="238"/>
      <c r="C229" s="239"/>
      <c r="D229" s="229" t="s">
        <v>144</v>
      </c>
      <c r="E229" s="240" t="s">
        <v>1</v>
      </c>
      <c r="F229" s="241" t="s">
        <v>170</v>
      </c>
      <c r="G229" s="239"/>
      <c r="H229" s="242">
        <v>5.5439999999999996</v>
      </c>
      <c r="I229" s="243"/>
      <c r="J229" s="239"/>
      <c r="K229" s="239"/>
      <c r="L229" s="244"/>
      <c r="M229" s="245"/>
      <c r="N229" s="246"/>
      <c r="O229" s="246"/>
      <c r="P229" s="246"/>
      <c r="Q229" s="246"/>
      <c r="R229" s="246"/>
      <c r="S229" s="246"/>
      <c r="T229" s="247"/>
      <c r="AT229" s="248" t="s">
        <v>144</v>
      </c>
      <c r="AU229" s="248" t="s">
        <v>88</v>
      </c>
      <c r="AV229" s="14" t="s">
        <v>88</v>
      </c>
      <c r="AW229" s="14" t="s">
        <v>34</v>
      </c>
      <c r="AX229" s="14" t="s">
        <v>81</v>
      </c>
      <c r="AY229" s="248" t="s">
        <v>136</v>
      </c>
    </row>
    <row r="230" spans="1:65" s="13" customFormat="1" ht="11.25">
      <c r="B230" s="227"/>
      <c r="C230" s="228"/>
      <c r="D230" s="229" t="s">
        <v>144</v>
      </c>
      <c r="E230" s="230" t="s">
        <v>1</v>
      </c>
      <c r="F230" s="231" t="s">
        <v>171</v>
      </c>
      <c r="G230" s="228"/>
      <c r="H230" s="230" t="s">
        <v>1</v>
      </c>
      <c r="I230" s="232"/>
      <c r="J230" s="228"/>
      <c r="K230" s="228"/>
      <c r="L230" s="233"/>
      <c r="M230" s="234"/>
      <c r="N230" s="235"/>
      <c r="O230" s="235"/>
      <c r="P230" s="235"/>
      <c r="Q230" s="235"/>
      <c r="R230" s="235"/>
      <c r="S230" s="235"/>
      <c r="T230" s="236"/>
      <c r="AT230" s="237" t="s">
        <v>144</v>
      </c>
      <c r="AU230" s="237" t="s">
        <v>88</v>
      </c>
      <c r="AV230" s="13" t="s">
        <v>86</v>
      </c>
      <c r="AW230" s="13" t="s">
        <v>34</v>
      </c>
      <c r="AX230" s="13" t="s">
        <v>81</v>
      </c>
      <c r="AY230" s="237" t="s">
        <v>136</v>
      </c>
    </row>
    <row r="231" spans="1:65" s="14" customFormat="1" ht="11.25">
      <c r="B231" s="238"/>
      <c r="C231" s="239"/>
      <c r="D231" s="229" t="s">
        <v>144</v>
      </c>
      <c r="E231" s="240" t="s">
        <v>1</v>
      </c>
      <c r="F231" s="241" t="s">
        <v>172</v>
      </c>
      <c r="G231" s="239"/>
      <c r="H231" s="242">
        <v>8.5500000000000007</v>
      </c>
      <c r="I231" s="243"/>
      <c r="J231" s="239"/>
      <c r="K231" s="239"/>
      <c r="L231" s="244"/>
      <c r="M231" s="245"/>
      <c r="N231" s="246"/>
      <c r="O231" s="246"/>
      <c r="P231" s="246"/>
      <c r="Q231" s="246"/>
      <c r="R231" s="246"/>
      <c r="S231" s="246"/>
      <c r="T231" s="247"/>
      <c r="AT231" s="248" t="s">
        <v>144</v>
      </c>
      <c r="AU231" s="248" t="s">
        <v>88</v>
      </c>
      <c r="AV231" s="14" t="s">
        <v>88</v>
      </c>
      <c r="AW231" s="14" t="s">
        <v>34</v>
      </c>
      <c r="AX231" s="14" t="s">
        <v>81</v>
      </c>
      <c r="AY231" s="248" t="s">
        <v>136</v>
      </c>
    </row>
    <row r="232" spans="1:65" s="16" customFormat="1" ht="11.25">
      <c r="B232" s="260"/>
      <c r="C232" s="261"/>
      <c r="D232" s="229" t="s">
        <v>144</v>
      </c>
      <c r="E232" s="262" t="s">
        <v>1</v>
      </c>
      <c r="F232" s="263" t="s">
        <v>173</v>
      </c>
      <c r="G232" s="261"/>
      <c r="H232" s="264">
        <v>14.093999999999999</v>
      </c>
      <c r="I232" s="265"/>
      <c r="J232" s="261"/>
      <c r="K232" s="261"/>
      <c r="L232" s="266"/>
      <c r="M232" s="267"/>
      <c r="N232" s="268"/>
      <c r="O232" s="268"/>
      <c r="P232" s="268"/>
      <c r="Q232" s="268"/>
      <c r="R232" s="268"/>
      <c r="S232" s="268"/>
      <c r="T232" s="269"/>
      <c r="AT232" s="270" t="s">
        <v>144</v>
      </c>
      <c r="AU232" s="270" t="s">
        <v>88</v>
      </c>
      <c r="AV232" s="16" t="s">
        <v>162</v>
      </c>
      <c r="AW232" s="16" t="s">
        <v>34</v>
      </c>
      <c r="AX232" s="16" t="s">
        <v>81</v>
      </c>
      <c r="AY232" s="270" t="s">
        <v>136</v>
      </c>
    </row>
    <row r="233" spans="1:65" s="13" customFormat="1" ht="11.25">
      <c r="B233" s="227"/>
      <c r="C233" s="228"/>
      <c r="D233" s="229" t="s">
        <v>144</v>
      </c>
      <c r="E233" s="230" t="s">
        <v>1</v>
      </c>
      <c r="F233" s="231" t="s">
        <v>174</v>
      </c>
      <c r="G233" s="228"/>
      <c r="H233" s="230" t="s">
        <v>1</v>
      </c>
      <c r="I233" s="232"/>
      <c r="J233" s="228"/>
      <c r="K233" s="228"/>
      <c r="L233" s="233"/>
      <c r="M233" s="234"/>
      <c r="N233" s="235"/>
      <c r="O233" s="235"/>
      <c r="P233" s="235"/>
      <c r="Q233" s="235"/>
      <c r="R233" s="235"/>
      <c r="S233" s="235"/>
      <c r="T233" s="236"/>
      <c r="AT233" s="237" t="s">
        <v>144</v>
      </c>
      <c r="AU233" s="237" t="s">
        <v>88</v>
      </c>
      <c r="AV233" s="13" t="s">
        <v>86</v>
      </c>
      <c r="AW233" s="13" t="s">
        <v>34</v>
      </c>
      <c r="AX233" s="13" t="s">
        <v>81</v>
      </c>
      <c r="AY233" s="237" t="s">
        <v>136</v>
      </c>
    </row>
    <row r="234" spans="1:65" s="14" customFormat="1" ht="11.25">
      <c r="B234" s="238"/>
      <c r="C234" s="239"/>
      <c r="D234" s="229" t="s">
        <v>144</v>
      </c>
      <c r="E234" s="240" t="s">
        <v>1</v>
      </c>
      <c r="F234" s="241" t="s">
        <v>208</v>
      </c>
      <c r="G234" s="239"/>
      <c r="H234" s="242">
        <v>25.76</v>
      </c>
      <c r="I234" s="243"/>
      <c r="J234" s="239"/>
      <c r="K234" s="239"/>
      <c r="L234" s="244"/>
      <c r="M234" s="245"/>
      <c r="N234" s="246"/>
      <c r="O234" s="246"/>
      <c r="P234" s="246"/>
      <c r="Q234" s="246"/>
      <c r="R234" s="246"/>
      <c r="S234" s="246"/>
      <c r="T234" s="247"/>
      <c r="AT234" s="248" t="s">
        <v>144</v>
      </c>
      <c r="AU234" s="248" t="s">
        <v>88</v>
      </c>
      <c r="AV234" s="14" t="s">
        <v>88</v>
      </c>
      <c r="AW234" s="14" t="s">
        <v>34</v>
      </c>
      <c r="AX234" s="14" t="s">
        <v>81</v>
      </c>
      <c r="AY234" s="248" t="s">
        <v>136</v>
      </c>
    </row>
    <row r="235" spans="1:65" s="15" customFormat="1" ht="11.25">
      <c r="B235" s="249"/>
      <c r="C235" s="250"/>
      <c r="D235" s="229" t="s">
        <v>144</v>
      </c>
      <c r="E235" s="251" t="s">
        <v>1</v>
      </c>
      <c r="F235" s="252" t="s">
        <v>161</v>
      </c>
      <c r="G235" s="250"/>
      <c r="H235" s="253">
        <v>39.853999999999999</v>
      </c>
      <c r="I235" s="254"/>
      <c r="J235" s="250"/>
      <c r="K235" s="250"/>
      <c r="L235" s="255"/>
      <c r="M235" s="256"/>
      <c r="N235" s="257"/>
      <c r="O235" s="257"/>
      <c r="P235" s="257"/>
      <c r="Q235" s="257"/>
      <c r="R235" s="257"/>
      <c r="S235" s="257"/>
      <c r="T235" s="258"/>
      <c r="AT235" s="259" t="s">
        <v>144</v>
      </c>
      <c r="AU235" s="259" t="s">
        <v>88</v>
      </c>
      <c r="AV235" s="15" t="s">
        <v>142</v>
      </c>
      <c r="AW235" s="15" t="s">
        <v>34</v>
      </c>
      <c r="AX235" s="15" t="s">
        <v>86</v>
      </c>
      <c r="AY235" s="259" t="s">
        <v>136</v>
      </c>
    </row>
    <row r="236" spans="1:65" s="2" customFormat="1" ht="24" customHeight="1">
      <c r="A236" s="35"/>
      <c r="B236" s="36"/>
      <c r="C236" s="213" t="s">
        <v>209</v>
      </c>
      <c r="D236" s="213" t="s">
        <v>138</v>
      </c>
      <c r="E236" s="214" t="s">
        <v>210</v>
      </c>
      <c r="F236" s="215" t="s">
        <v>211</v>
      </c>
      <c r="G236" s="216" t="s">
        <v>141</v>
      </c>
      <c r="H236" s="217">
        <v>39.853999999999999</v>
      </c>
      <c r="I236" s="218"/>
      <c r="J236" s="219">
        <f>ROUND(I236*H236,2)</f>
        <v>0</v>
      </c>
      <c r="K236" s="220"/>
      <c r="L236" s="40"/>
      <c r="M236" s="221" t="s">
        <v>1</v>
      </c>
      <c r="N236" s="222" t="s">
        <v>46</v>
      </c>
      <c r="O236" s="72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5" t="s">
        <v>142</v>
      </c>
      <c r="AT236" s="225" t="s">
        <v>138</v>
      </c>
      <c r="AU236" s="225" t="s">
        <v>88</v>
      </c>
      <c r="AY236" s="18" t="s">
        <v>136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8" t="s">
        <v>86</v>
      </c>
      <c r="BK236" s="226">
        <f>ROUND(I236*H236,2)</f>
        <v>0</v>
      </c>
      <c r="BL236" s="18" t="s">
        <v>142</v>
      </c>
      <c r="BM236" s="225" t="s">
        <v>212</v>
      </c>
    </row>
    <row r="237" spans="1:65" s="13" customFormat="1" ht="11.25">
      <c r="B237" s="227"/>
      <c r="C237" s="228"/>
      <c r="D237" s="229" t="s">
        <v>144</v>
      </c>
      <c r="E237" s="230" t="s">
        <v>1</v>
      </c>
      <c r="F237" s="231" t="s">
        <v>169</v>
      </c>
      <c r="G237" s="228"/>
      <c r="H237" s="230" t="s">
        <v>1</v>
      </c>
      <c r="I237" s="232"/>
      <c r="J237" s="228"/>
      <c r="K237" s="228"/>
      <c r="L237" s="233"/>
      <c r="M237" s="234"/>
      <c r="N237" s="235"/>
      <c r="O237" s="235"/>
      <c r="P237" s="235"/>
      <c r="Q237" s="235"/>
      <c r="R237" s="235"/>
      <c r="S237" s="235"/>
      <c r="T237" s="236"/>
      <c r="AT237" s="237" t="s">
        <v>144</v>
      </c>
      <c r="AU237" s="237" t="s">
        <v>88</v>
      </c>
      <c r="AV237" s="13" t="s">
        <v>86</v>
      </c>
      <c r="AW237" s="13" t="s">
        <v>34</v>
      </c>
      <c r="AX237" s="13" t="s">
        <v>81</v>
      </c>
      <c r="AY237" s="237" t="s">
        <v>136</v>
      </c>
    </row>
    <row r="238" spans="1:65" s="14" customFormat="1" ht="11.25">
      <c r="B238" s="238"/>
      <c r="C238" s="239"/>
      <c r="D238" s="229" t="s">
        <v>144</v>
      </c>
      <c r="E238" s="240" t="s">
        <v>1</v>
      </c>
      <c r="F238" s="241" t="s">
        <v>170</v>
      </c>
      <c r="G238" s="239"/>
      <c r="H238" s="242">
        <v>5.5439999999999996</v>
      </c>
      <c r="I238" s="243"/>
      <c r="J238" s="239"/>
      <c r="K238" s="239"/>
      <c r="L238" s="244"/>
      <c r="M238" s="245"/>
      <c r="N238" s="246"/>
      <c r="O238" s="246"/>
      <c r="P238" s="246"/>
      <c r="Q238" s="246"/>
      <c r="R238" s="246"/>
      <c r="S238" s="246"/>
      <c r="T238" s="247"/>
      <c r="AT238" s="248" t="s">
        <v>144</v>
      </c>
      <c r="AU238" s="248" t="s">
        <v>88</v>
      </c>
      <c r="AV238" s="14" t="s">
        <v>88</v>
      </c>
      <c r="AW238" s="14" t="s">
        <v>34</v>
      </c>
      <c r="AX238" s="14" t="s">
        <v>81</v>
      </c>
      <c r="AY238" s="248" t="s">
        <v>136</v>
      </c>
    </row>
    <row r="239" spans="1:65" s="13" customFormat="1" ht="11.25">
      <c r="B239" s="227"/>
      <c r="C239" s="228"/>
      <c r="D239" s="229" t="s">
        <v>144</v>
      </c>
      <c r="E239" s="230" t="s">
        <v>1</v>
      </c>
      <c r="F239" s="231" t="s">
        <v>171</v>
      </c>
      <c r="G239" s="228"/>
      <c r="H239" s="230" t="s">
        <v>1</v>
      </c>
      <c r="I239" s="232"/>
      <c r="J239" s="228"/>
      <c r="K239" s="228"/>
      <c r="L239" s="233"/>
      <c r="M239" s="234"/>
      <c r="N239" s="235"/>
      <c r="O239" s="235"/>
      <c r="P239" s="235"/>
      <c r="Q239" s="235"/>
      <c r="R239" s="235"/>
      <c r="S239" s="235"/>
      <c r="T239" s="236"/>
      <c r="AT239" s="237" t="s">
        <v>144</v>
      </c>
      <c r="AU239" s="237" t="s">
        <v>88</v>
      </c>
      <c r="AV239" s="13" t="s">
        <v>86</v>
      </c>
      <c r="AW239" s="13" t="s">
        <v>34</v>
      </c>
      <c r="AX239" s="13" t="s">
        <v>81</v>
      </c>
      <c r="AY239" s="237" t="s">
        <v>136</v>
      </c>
    </row>
    <row r="240" spans="1:65" s="14" customFormat="1" ht="11.25">
      <c r="B240" s="238"/>
      <c r="C240" s="239"/>
      <c r="D240" s="229" t="s">
        <v>144</v>
      </c>
      <c r="E240" s="240" t="s">
        <v>1</v>
      </c>
      <c r="F240" s="241" t="s">
        <v>172</v>
      </c>
      <c r="G240" s="239"/>
      <c r="H240" s="242">
        <v>8.5500000000000007</v>
      </c>
      <c r="I240" s="243"/>
      <c r="J240" s="239"/>
      <c r="K240" s="239"/>
      <c r="L240" s="244"/>
      <c r="M240" s="245"/>
      <c r="N240" s="246"/>
      <c r="O240" s="246"/>
      <c r="P240" s="246"/>
      <c r="Q240" s="246"/>
      <c r="R240" s="246"/>
      <c r="S240" s="246"/>
      <c r="T240" s="247"/>
      <c r="AT240" s="248" t="s">
        <v>144</v>
      </c>
      <c r="AU240" s="248" t="s">
        <v>88</v>
      </c>
      <c r="AV240" s="14" t="s">
        <v>88</v>
      </c>
      <c r="AW240" s="14" t="s">
        <v>34</v>
      </c>
      <c r="AX240" s="14" t="s">
        <v>81</v>
      </c>
      <c r="AY240" s="248" t="s">
        <v>136</v>
      </c>
    </row>
    <row r="241" spans="1:65" s="16" customFormat="1" ht="11.25">
      <c r="B241" s="260"/>
      <c r="C241" s="261"/>
      <c r="D241" s="229" t="s">
        <v>144</v>
      </c>
      <c r="E241" s="262" t="s">
        <v>1</v>
      </c>
      <c r="F241" s="263" t="s">
        <v>173</v>
      </c>
      <c r="G241" s="261"/>
      <c r="H241" s="264">
        <v>14.093999999999999</v>
      </c>
      <c r="I241" s="265"/>
      <c r="J241" s="261"/>
      <c r="K241" s="261"/>
      <c r="L241" s="266"/>
      <c r="M241" s="267"/>
      <c r="N241" s="268"/>
      <c r="O241" s="268"/>
      <c r="P241" s="268"/>
      <c r="Q241" s="268"/>
      <c r="R241" s="268"/>
      <c r="S241" s="268"/>
      <c r="T241" s="269"/>
      <c r="AT241" s="270" t="s">
        <v>144</v>
      </c>
      <c r="AU241" s="270" t="s">
        <v>88</v>
      </c>
      <c r="AV241" s="16" t="s">
        <v>162</v>
      </c>
      <c r="AW241" s="16" t="s">
        <v>34</v>
      </c>
      <c r="AX241" s="16" t="s">
        <v>81</v>
      </c>
      <c r="AY241" s="270" t="s">
        <v>136</v>
      </c>
    </row>
    <row r="242" spans="1:65" s="13" customFormat="1" ht="11.25">
      <c r="B242" s="227"/>
      <c r="C242" s="228"/>
      <c r="D242" s="229" t="s">
        <v>144</v>
      </c>
      <c r="E242" s="230" t="s">
        <v>1</v>
      </c>
      <c r="F242" s="231" t="s">
        <v>174</v>
      </c>
      <c r="G242" s="228"/>
      <c r="H242" s="230" t="s">
        <v>1</v>
      </c>
      <c r="I242" s="232"/>
      <c r="J242" s="228"/>
      <c r="K242" s="228"/>
      <c r="L242" s="233"/>
      <c r="M242" s="234"/>
      <c r="N242" s="235"/>
      <c r="O242" s="235"/>
      <c r="P242" s="235"/>
      <c r="Q242" s="235"/>
      <c r="R242" s="235"/>
      <c r="S242" s="235"/>
      <c r="T242" s="236"/>
      <c r="AT242" s="237" t="s">
        <v>144</v>
      </c>
      <c r="AU242" s="237" t="s">
        <v>88</v>
      </c>
      <c r="AV242" s="13" t="s">
        <v>86</v>
      </c>
      <c r="AW242" s="13" t="s">
        <v>34</v>
      </c>
      <c r="AX242" s="13" t="s">
        <v>81</v>
      </c>
      <c r="AY242" s="237" t="s">
        <v>136</v>
      </c>
    </row>
    <row r="243" spans="1:65" s="14" customFormat="1" ht="11.25">
      <c r="B243" s="238"/>
      <c r="C243" s="239"/>
      <c r="D243" s="229" t="s">
        <v>144</v>
      </c>
      <c r="E243" s="240" t="s">
        <v>1</v>
      </c>
      <c r="F243" s="241" t="s">
        <v>208</v>
      </c>
      <c r="G243" s="239"/>
      <c r="H243" s="242">
        <v>25.76</v>
      </c>
      <c r="I243" s="243"/>
      <c r="J243" s="239"/>
      <c r="K243" s="239"/>
      <c r="L243" s="244"/>
      <c r="M243" s="245"/>
      <c r="N243" s="246"/>
      <c r="O243" s="246"/>
      <c r="P243" s="246"/>
      <c r="Q243" s="246"/>
      <c r="R243" s="246"/>
      <c r="S243" s="246"/>
      <c r="T243" s="247"/>
      <c r="AT243" s="248" t="s">
        <v>144</v>
      </c>
      <c r="AU243" s="248" t="s">
        <v>88</v>
      </c>
      <c r="AV243" s="14" t="s">
        <v>88</v>
      </c>
      <c r="AW243" s="14" t="s">
        <v>34</v>
      </c>
      <c r="AX243" s="14" t="s">
        <v>81</v>
      </c>
      <c r="AY243" s="248" t="s">
        <v>136</v>
      </c>
    </row>
    <row r="244" spans="1:65" s="15" customFormat="1" ht="11.25">
      <c r="B244" s="249"/>
      <c r="C244" s="250"/>
      <c r="D244" s="229" t="s">
        <v>144</v>
      </c>
      <c r="E244" s="251" t="s">
        <v>1</v>
      </c>
      <c r="F244" s="252" t="s">
        <v>161</v>
      </c>
      <c r="G244" s="250"/>
      <c r="H244" s="253">
        <v>39.853999999999999</v>
      </c>
      <c r="I244" s="254"/>
      <c r="J244" s="250"/>
      <c r="K244" s="250"/>
      <c r="L244" s="255"/>
      <c r="M244" s="256"/>
      <c r="N244" s="257"/>
      <c r="O244" s="257"/>
      <c r="P244" s="257"/>
      <c r="Q244" s="257"/>
      <c r="R244" s="257"/>
      <c r="S244" s="257"/>
      <c r="T244" s="258"/>
      <c r="AT244" s="259" t="s">
        <v>144</v>
      </c>
      <c r="AU244" s="259" t="s">
        <v>88</v>
      </c>
      <c r="AV244" s="15" t="s">
        <v>142</v>
      </c>
      <c r="AW244" s="15" t="s">
        <v>34</v>
      </c>
      <c r="AX244" s="15" t="s">
        <v>86</v>
      </c>
      <c r="AY244" s="259" t="s">
        <v>136</v>
      </c>
    </row>
    <row r="245" spans="1:65" s="2" customFormat="1" ht="24" customHeight="1">
      <c r="A245" s="35"/>
      <c r="B245" s="36"/>
      <c r="C245" s="213" t="s">
        <v>213</v>
      </c>
      <c r="D245" s="213" t="s">
        <v>138</v>
      </c>
      <c r="E245" s="214" t="s">
        <v>214</v>
      </c>
      <c r="F245" s="215" t="s">
        <v>215</v>
      </c>
      <c r="G245" s="216" t="s">
        <v>141</v>
      </c>
      <c r="H245" s="217">
        <v>61.274000000000001</v>
      </c>
      <c r="I245" s="218"/>
      <c r="J245" s="219">
        <f>ROUND(I245*H245,2)</f>
        <v>0</v>
      </c>
      <c r="K245" s="220"/>
      <c r="L245" s="40"/>
      <c r="M245" s="221" t="s">
        <v>1</v>
      </c>
      <c r="N245" s="222" t="s">
        <v>46</v>
      </c>
      <c r="O245" s="72"/>
      <c r="P245" s="223">
        <f>O245*H245</f>
        <v>0</v>
      </c>
      <c r="Q245" s="223">
        <v>0</v>
      </c>
      <c r="R245" s="223">
        <f>Q245*H245</f>
        <v>0</v>
      </c>
      <c r="S245" s="223">
        <v>0</v>
      </c>
      <c r="T245" s="224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5" t="s">
        <v>142</v>
      </c>
      <c r="AT245" s="225" t="s">
        <v>138</v>
      </c>
      <c r="AU245" s="225" t="s">
        <v>88</v>
      </c>
      <c r="AY245" s="18" t="s">
        <v>136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8" t="s">
        <v>86</v>
      </c>
      <c r="BK245" s="226">
        <f>ROUND(I245*H245,2)</f>
        <v>0</v>
      </c>
      <c r="BL245" s="18" t="s">
        <v>142</v>
      </c>
      <c r="BM245" s="225" t="s">
        <v>216</v>
      </c>
    </row>
    <row r="246" spans="1:65" s="13" customFormat="1" ht="11.25">
      <c r="B246" s="227"/>
      <c r="C246" s="228"/>
      <c r="D246" s="229" t="s">
        <v>144</v>
      </c>
      <c r="E246" s="230" t="s">
        <v>1</v>
      </c>
      <c r="F246" s="231" t="s">
        <v>151</v>
      </c>
      <c r="G246" s="228"/>
      <c r="H246" s="230" t="s">
        <v>1</v>
      </c>
      <c r="I246" s="232"/>
      <c r="J246" s="228"/>
      <c r="K246" s="228"/>
      <c r="L246" s="233"/>
      <c r="M246" s="234"/>
      <c r="N246" s="235"/>
      <c r="O246" s="235"/>
      <c r="P246" s="235"/>
      <c r="Q246" s="235"/>
      <c r="R246" s="235"/>
      <c r="S246" s="235"/>
      <c r="T246" s="236"/>
      <c r="AT246" s="237" t="s">
        <v>144</v>
      </c>
      <c r="AU246" s="237" t="s">
        <v>88</v>
      </c>
      <c r="AV246" s="13" t="s">
        <v>86</v>
      </c>
      <c r="AW246" s="13" t="s">
        <v>34</v>
      </c>
      <c r="AX246" s="13" t="s">
        <v>81</v>
      </c>
      <c r="AY246" s="237" t="s">
        <v>136</v>
      </c>
    </row>
    <row r="247" spans="1:65" s="14" customFormat="1" ht="11.25">
      <c r="B247" s="238"/>
      <c r="C247" s="239"/>
      <c r="D247" s="229" t="s">
        <v>144</v>
      </c>
      <c r="E247" s="240" t="s">
        <v>1</v>
      </c>
      <c r="F247" s="241" t="s">
        <v>152</v>
      </c>
      <c r="G247" s="239"/>
      <c r="H247" s="242">
        <v>9.24</v>
      </c>
      <c r="I247" s="243"/>
      <c r="J247" s="239"/>
      <c r="K247" s="239"/>
      <c r="L247" s="244"/>
      <c r="M247" s="245"/>
      <c r="N247" s="246"/>
      <c r="O247" s="246"/>
      <c r="P247" s="246"/>
      <c r="Q247" s="246"/>
      <c r="R247" s="246"/>
      <c r="S247" s="246"/>
      <c r="T247" s="247"/>
      <c r="AT247" s="248" t="s">
        <v>144</v>
      </c>
      <c r="AU247" s="248" t="s">
        <v>88</v>
      </c>
      <c r="AV247" s="14" t="s">
        <v>88</v>
      </c>
      <c r="AW247" s="14" t="s">
        <v>34</v>
      </c>
      <c r="AX247" s="14" t="s">
        <v>81</v>
      </c>
      <c r="AY247" s="248" t="s">
        <v>136</v>
      </c>
    </row>
    <row r="248" spans="1:65" s="13" customFormat="1" ht="11.25">
      <c r="B248" s="227"/>
      <c r="C248" s="228"/>
      <c r="D248" s="229" t="s">
        <v>144</v>
      </c>
      <c r="E248" s="230" t="s">
        <v>1</v>
      </c>
      <c r="F248" s="231" t="s">
        <v>153</v>
      </c>
      <c r="G248" s="228"/>
      <c r="H248" s="230" t="s">
        <v>1</v>
      </c>
      <c r="I248" s="232"/>
      <c r="J248" s="228"/>
      <c r="K248" s="228"/>
      <c r="L248" s="233"/>
      <c r="M248" s="234"/>
      <c r="N248" s="235"/>
      <c r="O248" s="235"/>
      <c r="P248" s="235"/>
      <c r="Q248" s="235"/>
      <c r="R248" s="235"/>
      <c r="S248" s="235"/>
      <c r="T248" s="236"/>
      <c r="AT248" s="237" t="s">
        <v>144</v>
      </c>
      <c r="AU248" s="237" t="s">
        <v>88</v>
      </c>
      <c r="AV248" s="13" t="s">
        <v>86</v>
      </c>
      <c r="AW248" s="13" t="s">
        <v>34</v>
      </c>
      <c r="AX248" s="13" t="s">
        <v>81</v>
      </c>
      <c r="AY248" s="237" t="s">
        <v>136</v>
      </c>
    </row>
    <row r="249" spans="1:65" s="14" customFormat="1" ht="11.25">
      <c r="B249" s="238"/>
      <c r="C249" s="239"/>
      <c r="D249" s="229" t="s">
        <v>144</v>
      </c>
      <c r="E249" s="240" t="s">
        <v>1</v>
      </c>
      <c r="F249" s="241" t="s">
        <v>154</v>
      </c>
      <c r="G249" s="239"/>
      <c r="H249" s="242">
        <v>6.48</v>
      </c>
      <c r="I249" s="243"/>
      <c r="J249" s="239"/>
      <c r="K249" s="239"/>
      <c r="L249" s="244"/>
      <c r="M249" s="245"/>
      <c r="N249" s="246"/>
      <c r="O249" s="246"/>
      <c r="P249" s="246"/>
      <c r="Q249" s="246"/>
      <c r="R249" s="246"/>
      <c r="S249" s="246"/>
      <c r="T249" s="247"/>
      <c r="AT249" s="248" t="s">
        <v>144</v>
      </c>
      <c r="AU249" s="248" t="s">
        <v>88</v>
      </c>
      <c r="AV249" s="14" t="s">
        <v>88</v>
      </c>
      <c r="AW249" s="14" t="s">
        <v>34</v>
      </c>
      <c r="AX249" s="14" t="s">
        <v>81</v>
      </c>
      <c r="AY249" s="248" t="s">
        <v>136</v>
      </c>
    </row>
    <row r="250" spans="1:65" s="13" customFormat="1" ht="11.25">
      <c r="B250" s="227"/>
      <c r="C250" s="228"/>
      <c r="D250" s="229" t="s">
        <v>144</v>
      </c>
      <c r="E250" s="230" t="s">
        <v>1</v>
      </c>
      <c r="F250" s="231" t="s">
        <v>155</v>
      </c>
      <c r="G250" s="228"/>
      <c r="H250" s="230" t="s">
        <v>1</v>
      </c>
      <c r="I250" s="232"/>
      <c r="J250" s="228"/>
      <c r="K250" s="228"/>
      <c r="L250" s="233"/>
      <c r="M250" s="234"/>
      <c r="N250" s="235"/>
      <c r="O250" s="235"/>
      <c r="P250" s="235"/>
      <c r="Q250" s="235"/>
      <c r="R250" s="235"/>
      <c r="S250" s="235"/>
      <c r="T250" s="236"/>
      <c r="AT250" s="237" t="s">
        <v>144</v>
      </c>
      <c r="AU250" s="237" t="s">
        <v>88</v>
      </c>
      <c r="AV250" s="13" t="s">
        <v>86</v>
      </c>
      <c r="AW250" s="13" t="s">
        <v>34</v>
      </c>
      <c r="AX250" s="13" t="s">
        <v>81</v>
      </c>
      <c r="AY250" s="237" t="s">
        <v>136</v>
      </c>
    </row>
    <row r="251" spans="1:65" s="14" customFormat="1" ht="11.25">
      <c r="B251" s="238"/>
      <c r="C251" s="239"/>
      <c r="D251" s="229" t="s">
        <v>144</v>
      </c>
      <c r="E251" s="240" t="s">
        <v>1</v>
      </c>
      <c r="F251" s="241" t="s">
        <v>156</v>
      </c>
      <c r="G251" s="239"/>
      <c r="H251" s="242">
        <v>6.84</v>
      </c>
      <c r="I251" s="243"/>
      <c r="J251" s="239"/>
      <c r="K251" s="239"/>
      <c r="L251" s="244"/>
      <c r="M251" s="245"/>
      <c r="N251" s="246"/>
      <c r="O251" s="246"/>
      <c r="P251" s="246"/>
      <c r="Q251" s="246"/>
      <c r="R251" s="246"/>
      <c r="S251" s="246"/>
      <c r="T251" s="247"/>
      <c r="AT251" s="248" t="s">
        <v>144</v>
      </c>
      <c r="AU251" s="248" t="s">
        <v>88</v>
      </c>
      <c r="AV251" s="14" t="s">
        <v>88</v>
      </c>
      <c r="AW251" s="14" t="s">
        <v>34</v>
      </c>
      <c r="AX251" s="14" t="s">
        <v>81</v>
      </c>
      <c r="AY251" s="248" t="s">
        <v>136</v>
      </c>
    </row>
    <row r="252" spans="1:65" s="13" customFormat="1" ht="11.25">
      <c r="B252" s="227"/>
      <c r="C252" s="228"/>
      <c r="D252" s="229" t="s">
        <v>144</v>
      </c>
      <c r="E252" s="230" t="s">
        <v>1</v>
      </c>
      <c r="F252" s="231" t="s">
        <v>157</v>
      </c>
      <c r="G252" s="228"/>
      <c r="H252" s="230" t="s">
        <v>1</v>
      </c>
      <c r="I252" s="232"/>
      <c r="J252" s="228"/>
      <c r="K252" s="228"/>
      <c r="L252" s="233"/>
      <c r="M252" s="234"/>
      <c r="N252" s="235"/>
      <c r="O252" s="235"/>
      <c r="P252" s="235"/>
      <c r="Q252" s="235"/>
      <c r="R252" s="235"/>
      <c r="S252" s="235"/>
      <c r="T252" s="236"/>
      <c r="AT252" s="237" t="s">
        <v>144</v>
      </c>
      <c r="AU252" s="237" t="s">
        <v>88</v>
      </c>
      <c r="AV252" s="13" t="s">
        <v>86</v>
      </c>
      <c r="AW252" s="13" t="s">
        <v>34</v>
      </c>
      <c r="AX252" s="13" t="s">
        <v>81</v>
      </c>
      <c r="AY252" s="237" t="s">
        <v>136</v>
      </c>
    </row>
    <row r="253" spans="1:65" s="14" customFormat="1" ht="11.25">
      <c r="B253" s="238"/>
      <c r="C253" s="239"/>
      <c r="D253" s="229" t="s">
        <v>144</v>
      </c>
      <c r="E253" s="240" t="s">
        <v>1</v>
      </c>
      <c r="F253" s="241" t="s">
        <v>158</v>
      </c>
      <c r="G253" s="239"/>
      <c r="H253" s="242">
        <v>3.42</v>
      </c>
      <c r="I253" s="243"/>
      <c r="J253" s="239"/>
      <c r="K253" s="239"/>
      <c r="L253" s="244"/>
      <c r="M253" s="245"/>
      <c r="N253" s="246"/>
      <c r="O253" s="246"/>
      <c r="P253" s="246"/>
      <c r="Q253" s="246"/>
      <c r="R253" s="246"/>
      <c r="S253" s="246"/>
      <c r="T253" s="247"/>
      <c r="AT253" s="248" t="s">
        <v>144</v>
      </c>
      <c r="AU253" s="248" t="s">
        <v>88</v>
      </c>
      <c r="AV253" s="14" t="s">
        <v>88</v>
      </c>
      <c r="AW253" s="14" t="s">
        <v>34</v>
      </c>
      <c r="AX253" s="14" t="s">
        <v>81</v>
      </c>
      <c r="AY253" s="248" t="s">
        <v>136</v>
      </c>
    </row>
    <row r="254" spans="1:65" s="13" customFormat="1" ht="11.25">
      <c r="B254" s="227"/>
      <c r="C254" s="228"/>
      <c r="D254" s="229" t="s">
        <v>144</v>
      </c>
      <c r="E254" s="230" t="s">
        <v>1</v>
      </c>
      <c r="F254" s="231" t="s">
        <v>159</v>
      </c>
      <c r="G254" s="228"/>
      <c r="H254" s="230" t="s">
        <v>1</v>
      </c>
      <c r="I254" s="232"/>
      <c r="J254" s="228"/>
      <c r="K254" s="228"/>
      <c r="L254" s="233"/>
      <c r="M254" s="234"/>
      <c r="N254" s="235"/>
      <c r="O254" s="235"/>
      <c r="P254" s="235"/>
      <c r="Q254" s="235"/>
      <c r="R254" s="235"/>
      <c r="S254" s="235"/>
      <c r="T254" s="236"/>
      <c r="AT254" s="237" t="s">
        <v>144</v>
      </c>
      <c r="AU254" s="237" t="s">
        <v>88</v>
      </c>
      <c r="AV254" s="13" t="s">
        <v>86</v>
      </c>
      <c r="AW254" s="13" t="s">
        <v>34</v>
      </c>
      <c r="AX254" s="13" t="s">
        <v>81</v>
      </c>
      <c r="AY254" s="237" t="s">
        <v>136</v>
      </c>
    </row>
    <row r="255" spans="1:65" s="14" customFormat="1" ht="11.25">
      <c r="B255" s="238"/>
      <c r="C255" s="239"/>
      <c r="D255" s="229" t="s">
        <v>144</v>
      </c>
      <c r="E255" s="240" t="s">
        <v>1</v>
      </c>
      <c r="F255" s="241" t="s">
        <v>160</v>
      </c>
      <c r="G255" s="239"/>
      <c r="H255" s="242">
        <v>9.24</v>
      </c>
      <c r="I255" s="243"/>
      <c r="J255" s="239"/>
      <c r="K255" s="239"/>
      <c r="L255" s="244"/>
      <c r="M255" s="245"/>
      <c r="N255" s="246"/>
      <c r="O255" s="246"/>
      <c r="P255" s="246"/>
      <c r="Q255" s="246"/>
      <c r="R255" s="246"/>
      <c r="S255" s="246"/>
      <c r="T255" s="247"/>
      <c r="AT255" s="248" t="s">
        <v>144</v>
      </c>
      <c r="AU255" s="248" t="s">
        <v>88</v>
      </c>
      <c r="AV255" s="14" t="s">
        <v>88</v>
      </c>
      <c r="AW255" s="14" t="s">
        <v>34</v>
      </c>
      <c r="AX255" s="14" t="s">
        <v>81</v>
      </c>
      <c r="AY255" s="248" t="s">
        <v>136</v>
      </c>
    </row>
    <row r="256" spans="1:65" s="16" customFormat="1" ht="11.25">
      <c r="B256" s="260"/>
      <c r="C256" s="261"/>
      <c r="D256" s="229" t="s">
        <v>144</v>
      </c>
      <c r="E256" s="262" t="s">
        <v>1</v>
      </c>
      <c r="F256" s="263" t="s">
        <v>173</v>
      </c>
      <c r="G256" s="261"/>
      <c r="H256" s="264">
        <v>35.22</v>
      </c>
      <c r="I256" s="265"/>
      <c r="J256" s="261"/>
      <c r="K256" s="261"/>
      <c r="L256" s="266"/>
      <c r="M256" s="267"/>
      <c r="N256" s="268"/>
      <c r="O256" s="268"/>
      <c r="P256" s="268"/>
      <c r="Q256" s="268"/>
      <c r="R256" s="268"/>
      <c r="S256" s="268"/>
      <c r="T256" s="269"/>
      <c r="AT256" s="270" t="s">
        <v>144</v>
      </c>
      <c r="AU256" s="270" t="s">
        <v>88</v>
      </c>
      <c r="AV256" s="16" t="s">
        <v>162</v>
      </c>
      <c r="AW256" s="16" t="s">
        <v>34</v>
      </c>
      <c r="AX256" s="16" t="s">
        <v>81</v>
      </c>
      <c r="AY256" s="270" t="s">
        <v>136</v>
      </c>
    </row>
    <row r="257" spans="1:65" s="13" customFormat="1" ht="11.25">
      <c r="B257" s="227"/>
      <c r="C257" s="228"/>
      <c r="D257" s="229" t="s">
        <v>144</v>
      </c>
      <c r="E257" s="230" t="s">
        <v>1</v>
      </c>
      <c r="F257" s="231" t="s">
        <v>169</v>
      </c>
      <c r="G257" s="228"/>
      <c r="H257" s="230" t="s">
        <v>1</v>
      </c>
      <c r="I257" s="232"/>
      <c r="J257" s="228"/>
      <c r="K257" s="228"/>
      <c r="L257" s="233"/>
      <c r="M257" s="234"/>
      <c r="N257" s="235"/>
      <c r="O257" s="235"/>
      <c r="P257" s="235"/>
      <c r="Q257" s="235"/>
      <c r="R257" s="235"/>
      <c r="S257" s="235"/>
      <c r="T257" s="236"/>
      <c r="AT257" s="237" t="s">
        <v>144</v>
      </c>
      <c r="AU257" s="237" t="s">
        <v>88</v>
      </c>
      <c r="AV257" s="13" t="s">
        <v>86</v>
      </c>
      <c r="AW257" s="13" t="s">
        <v>34</v>
      </c>
      <c r="AX257" s="13" t="s">
        <v>81</v>
      </c>
      <c r="AY257" s="237" t="s">
        <v>136</v>
      </c>
    </row>
    <row r="258" spans="1:65" s="14" customFormat="1" ht="11.25">
      <c r="B258" s="238"/>
      <c r="C258" s="239"/>
      <c r="D258" s="229" t="s">
        <v>144</v>
      </c>
      <c r="E258" s="240" t="s">
        <v>1</v>
      </c>
      <c r="F258" s="241" t="s">
        <v>170</v>
      </c>
      <c r="G258" s="239"/>
      <c r="H258" s="242">
        <v>5.5439999999999996</v>
      </c>
      <c r="I258" s="243"/>
      <c r="J258" s="239"/>
      <c r="K258" s="239"/>
      <c r="L258" s="244"/>
      <c r="M258" s="245"/>
      <c r="N258" s="246"/>
      <c r="O258" s="246"/>
      <c r="P258" s="246"/>
      <c r="Q258" s="246"/>
      <c r="R258" s="246"/>
      <c r="S258" s="246"/>
      <c r="T258" s="247"/>
      <c r="AT258" s="248" t="s">
        <v>144</v>
      </c>
      <c r="AU258" s="248" t="s">
        <v>88</v>
      </c>
      <c r="AV258" s="14" t="s">
        <v>88</v>
      </c>
      <c r="AW258" s="14" t="s">
        <v>34</v>
      </c>
      <c r="AX258" s="14" t="s">
        <v>81</v>
      </c>
      <c r="AY258" s="248" t="s">
        <v>136</v>
      </c>
    </row>
    <row r="259" spans="1:65" s="13" customFormat="1" ht="11.25">
      <c r="B259" s="227"/>
      <c r="C259" s="228"/>
      <c r="D259" s="229" t="s">
        <v>144</v>
      </c>
      <c r="E259" s="230" t="s">
        <v>1</v>
      </c>
      <c r="F259" s="231" t="s">
        <v>171</v>
      </c>
      <c r="G259" s="228"/>
      <c r="H259" s="230" t="s">
        <v>1</v>
      </c>
      <c r="I259" s="232"/>
      <c r="J259" s="228"/>
      <c r="K259" s="228"/>
      <c r="L259" s="233"/>
      <c r="M259" s="234"/>
      <c r="N259" s="235"/>
      <c r="O259" s="235"/>
      <c r="P259" s="235"/>
      <c r="Q259" s="235"/>
      <c r="R259" s="235"/>
      <c r="S259" s="235"/>
      <c r="T259" s="236"/>
      <c r="AT259" s="237" t="s">
        <v>144</v>
      </c>
      <c r="AU259" s="237" t="s">
        <v>88</v>
      </c>
      <c r="AV259" s="13" t="s">
        <v>86</v>
      </c>
      <c r="AW259" s="13" t="s">
        <v>34</v>
      </c>
      <c r="AX259" s="13" t="s">
        <v>81</v>
      </c>
      <c r="AY259" s="237" t="s">
        <v>136</v>
      </c>
    </row>
    <row r="260" spans="1:65" s="14" customFormat="1" ht="11.25">
      <c r="B260" s="238"/>
      <c r="C260" s="239"/>
      <c r="D260" s="229" t="s">
        <v>144</v>
      </c>
      <c r="E260" s="240" t="s">
        <v>1</v>
      </c>
      <c r="F260" s="241" t="s">
        <v>172</v>
      </c>
      <c r="G260" s="239"/>
      <c r="H260" s="242">
        <v>8.5500000000000007</v>
      </c>
      <c r="I260" s="243"/>
      <c r="J260" s="239"/>
      <c r="K260" s="239"/>
      <c r="L260" s="244"/>
      <c r="M260" s="245"/>
      <c r="N260" s="246"/>
      <c r="O260" s="246"/>
      <c r="P260" s="246"/>
      <c r="Q260" s="246"/>
      <c r="R260" s="246"/>
      <c r="S260" s="246"/>
      <c r="T260" s="247"/>
      <c r="AT260" s="248" t="s">
        <v>144</v>
      </c>
      <c r="AU260" s="248" t="s">
        <v>88</v>
      </c>
      <c r="AV260" s="14" t="s">
        <v>88</v>
      </c>
      <c r="AW260" s="14" t="s">
        <v>34</v>
      </c>
      <c r="AX260" s="14" t="s">
        <v>81</v>
      </c>
      <c r="AY260" s="248" t="s">
        <v>136</v>
      </c>
    </row>
    <row r="261" spans="1:65" s="13" customFormat="1" ht="11.25">
      <c r="B261" s="227"/>
      <c r="C261" s="228"/>
      <c r="D261" s="229" t="s">
        <v>144</v>
      </c>
      <c r="E261" s="230" t="s">
        <v>1</v>
      </c>
      <c r="F261" s="231" t="s">
        <v>174</v>
      </c>
      <c r="G261" s="228"/>
      <c r="H261" s="230" t="s">
        <v>1</v>
      </c>
      <c r="I261" s="232"/>
      <c r="J261" s="228"/>
      <c r="K261" s="228"/>
      <c r="L261" s="233"/>
      <c r="M261" s="234"/>
      <c r="N261" s="235"/>
      <c r="O261" s="235"/>
      <c r="P261" s="235"/>
      <c r="Q261" s="235"/>
      <c r="R261" s="235"/>
      <c r="S261" s="235"/>
      <c r="T261" s="236"/>
      <c r="AT261" s="237" t="s">
        <v>144</v>
      </c>
      <c r="AU261" s="237" t="s">
        <v>88</v>
      </c>
      <c r="AV261" s="13" t="s">
        <v>86</v>
      </c>
      <c r="AW261" s="13" t="s">
        <v>34</v>
      </c>
      <c r="AX261" s="13" t="s">
        <v>81</v>
      </c>
      <c r="AY261" s="237" t="s">
        <v>136</v>
      </c>
    </row>
    <row r="262" spans="1:65" s="14" customFormat="1" ht="11.25">
      <c r="B262" s="238"/>
      <c r="C262" s="239"/>
      <c r="D262" s="229" t="s">
        <v>144</v>
      </c>
      <c r="E262" s="240" t="s">
        <v>1</v>
      </c>
      <c r="F262" s="241" t="s">
        <v>175</v>
      </c>
      <c r="G262" s="239"/>
      <c r="H262" s="242">
        <v>11.96</v>
      </c>
      <c r="I262" s="243"/>
      <c r="J262" s="239"/>
      <c r="K262" s="239"/>
      <c r="L262" s="244"/>
      <c r="M262" s="245"/>
      <c r="N262" s="246"/>
      <c r="O262" s="246"/>
      <c r="P262" s="246"/>
      <c r="Q262" s="246"/>
      <c r="R262" s="246"/>
      <c r="S262" s="246"/>
      <c r="T262" s="247"/>
      <c r="AT262" s="248" t="s">
        <v>144</v>
      </c>
      <c r="AU262" s="248" t="s">
        <v>88</v>
      </c>
      <c r="AV262" s="14" t="s">
        <v>88</v>
      </c>
      <c r="AW262" s="14" t="s">
        <v>34</v>
      </c>
      <c r="AX262" s="14" t="s">
        <v>81</v>
      </c>
      <c r="AY262" s="248" t="s">
        <v>136</v>
      </c>
    </row>
    <row r="263" spans="1:65" s="15" customFormat="1" ht="11.25">
      <c r="B263" s="249"/>
      <c r="C263" s="250"/>
      <c r="D263" s="229" t="s">
        <v>144</v>
      </c>
      <c r="E263" s="251" t="s">
        <v>1</v>
      </c>
      <c r="F263" s="252" t="s">
        <v>161</v>
      </c>
      <c r="G263" s="250"/>
      <c r="H263" s="253">
        <v>61.274000000000001</v>
      </c>
      <c r="I263" s="254"/>
      <c r="J263" s="250"/>
      <c r="K263" s="250"/>
      <c r="L263" s="255"/>
      <c r="M263" s="256"/>
      <c r="N263" s="257"/>
      <c r="O263" s="257"/>
      <c r="P263" s="257"/>
      <c r="Q263" s="257"/>
      <c r="R263" s="257"/>
      <c r="S263" s="257"/>
      <c r="T263" s="258"/>
      <c r="AT263" s="259" t="s">
        <v>144</v>
      </c>
      <c r="AU263" s="259" t="s">
        <v>88</v>
      </c>
      <c r="AV263" s="15" t="s">
        <v>142</v>
      </c>
      <c r="AW263" s="15" t="s">
        <v>34</v>
      </c>
      <c r="AX263" s="15" t="s">
        <v>86</v>
      </c>
      <c r="AY263" s="259" t="s">
        <v>136</v>
      </c>
    </row>
    <row r="264" spans="1:65" s="2" customFormat="1" ht="24" customHeight="1">
      <c r="A264" s="35"/>
      <c r="B264" s="36"/>
      <c r="C264" s="213" t="s">
        <v>217</v>
      </c>
      <c r="D264" s="213" t="s">
        <v>138</v>
      </c>
      <c r="E264" s="214" t="s">
        <v>218</v>
      </c>
      <c r="F264" s="215" t="s">
        <v>219</v>
      </c>
      <c r="G264" s="216" t="s">
        <v>141</v>
      </c>
      <c r="H264" s="217">
        <v>5</v>
      </c>
      <c r="I264" s="218"/>
      <c r="J264" s="219">
        <f>ROUND(I264*H264,2)</f>
        <v>0</v>
      </c>
      <c r="K264" s="220"/>
      <c r="L264" s="40"/>
      <c r="M264" s="221" t="s">
        <v>1</v>
      </c>
      <c r="N264" s="222" t="s">
        <v>46</v>
      </c>
      <c r="O264" s="72"/>
      <c r="P264" s="223">
        <f>O264*H264</f>
        <v>0</v>
      </c>
      <c r="Q264" s="223">
        <v>0</v>
      </c>
      <c r="R264" s="223">
        <f>Q264*H264</f>
        <v>0</v>
      </c>
      <c r="S264" s="223">
        <v>0</v>
      </c>
      <c r="T264" s="224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5" t="s">
        <v>142</v>
      </c>
      <c r="AT264" s="225" t="s">
        <v>138</v>
      </c>
      <c r="AU264" s="225" t="s">
        <v>88</v>
      </c>
      <c r="AY264" s="18" t="s">
        <v>136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8" t="s">
        <v>86</v>
      </c>
      <c r="BK264" s="226">
        <f>ROUND(I264*H264,2)</f>
        <v>0</v>
      </c>
      <c r="BL264" s="18" t="s">
        <v>142</v>
      </c>
      <c r="BM264" s="225" t="s">
        <v>220</v>
      </c>
    </row>
    <row r="265" spans="1:65" s="2" customFormat="1" ht="24" customHeight="1">
      <c r="A265" s="35"/>
      <c r="B265" s="36"/>
      <c r="C265" s="213" t="s">
        <v>221</v>
      </c>
      <c r="D265" s="213" t="s">
        <v>138</v>
      </c>
      <c r="E265" s="214" t="s">
        <v>222</v>
      </c>
      <c r="F265" s="215" t="s">
        <v>223</v>
      </c>
      <c r="G265" s="216" t="s">
        <v>141</v>
      </c>
      <c r="H265" s="217">
        <v>122.548</v>
      </c>
      <c r="I265" s="218"/>
      <c r="J265" s="219">
        <f>ROUND(I265*H265,2)</f>
        <v>0</v>
      </c>
      <c r="K265" s="220"/>
      <c r="L265" s="40"/>
      <c r="M265" s="221" t="s">
        <v>1</v>
      </c>
      <c r="N265" s="222" t="s">
        <v>46</v>
      </c>
      <c r="O265" s="72"/>
      <c r="P265" s="223">
        <f>O265*H265</f>
        <v>0</v>
      </c>
      <c r="Q265" s="223">
        <v>0</v>
      </c>
      <c r="R265" s="223">
        <f>Q265*H265</f>
        <v>0</v>
      </c>
      <c r="S265" s="223">
        <v>0</v>
      </c>
      <c r="T265" s="224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5" t="s">
        <v>142</v>
      </c>
      <c r="AT265" s="225" t="s">
        <v>138</v>
      </c>
      <c r="AU265" s="225" t="s">
        <v>88</v>
      </c>
      <c r="AY265" s="18" t="s">
        <v>136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8" t="s">
        <v>86</v>
      </c>
      <c r="BK265" s="226">
        <f>ROUND(I265*H265,2)</f>
        <v>0</v>
      </c>
      <c r="BL265" s="18" t="s">
        <v>142</v>
      </c>
      <c r="BM265" s="225" t="s">
        <v>224</v>
      </c>
    </row>
    <row r="266" spans="1:65" s="13" customFormat="1" ht="11.25">
      <c r="B266" s="227"/>
      <c r="C266" s="228"/>
      <c r="D266" s="229" t="s">
        <v>144</v>
      </c>
      <c r="E266" s="230" t="s">
        <v>1</v>
      </c>
      <c r="F266" s="231" t="s">
        <v>151</v>
      </c>
      <c r="G266" s="228"/>
      <c r="H266" s="230" t="s">
        <v>1</v>
      </c>
      <c r="I266" s="232"/>
      <c r="J266" s="228"/>
      <c r="K266" s="228"/>
      <c r="L266" s="233"/>
      <c r="M266" s="234"/>
      <c r="N266" s="235"/>
      <c r="O266" s="235"/>
      <c r="P266" s="235"/>
      <c r="Q266" s="235"/>
      <c r="R266" s="235"/>
      <c r="S266" s="235"/>
      <c r="T266" s="236"/>
      <c r="AT266" s="237" t="s">
        <v>144</v>
      </c>
      <c r="AU266" s="237" t="s">
        <v>88</v>
      </c>
      <c r="AV266" s="13" t="s">
        <v>86</v>
      </c>
      <c r="AW266" s="13" t="s">
        <v>34</v>
      </c>
      <c r="AX266" s="13" t="s">
        <v>81</v>
      </c>
      <c r="AY266" s="237" t="s">
        <v>136</v>
      </c>
    </row>
    <row r="267" spans="1:65" s="14" customFormat="1" ht="11.25">
      <c r="B267" s="238"/>
      <c r="C267" s="239"/>
      <c r="D267" s="229" t="s">
        <v>144</v>
      </c>
      <c r="E267" s="240" t="s">
        <v>1</v>
      </c>
      <c r="F267" s="241" t="s">
        <v>152</v>
      </c>
      <c r="G267" s="239"/>
      <c r="H267" s="242">
        <v>9.24</v>
      </c>
      <c r="I267" s="243"/>
      <c r="J267" s="239"/>
      <c r="K267" s="239"/>
      <c r="L267" s="244"/>
      <c r="M267" s="245"/>
      <c r="N267" s="246"/>
      <c r="O267" s="246"/>
      <c r="P267" s="246"/>
      <c r="Q267" s="246"/>
      <c r="R267" s="246"/>
      <c r="S267" s="246"/>
      <c r="T267" s="247"/>
      <c r="AT267" s="248" t="s">
        <v>144</v>
      </c>
      <c r="AU267" s="248" t="s">
        <v>88</v>
      </c>
      <c r="AV267" s="14" t="s">
        <v>88</v>
      </c>
      <c r="AW267" s="14" t="s">
        <v>34</v>
      </c>
      <c r="AX267" s="14" t="s">
        <v>81</v>
      </c>
      <c r="AY267" s="248" t="s">
        <v>136</v>
      </c>
    </row>
    <row r="268" spans="1:65" s="13" customFormat="1" ht="11.25">
      <c r="B268" s="227"/>
      <c r="C268" s="228"/>
      <c r="D268" s="229" t="s">
        <v>144</v>
      </c>
      <c r="E268" s="230" t="s">
        <v>1</v>
      </c>
      <c r="F268" s="231" t="s">
        <v>153</v>
      </c>
      <c r="G268" s="228"/>
      <c r="H268" s="230" t="s">
        <v>1</v>
      </c>
      <c r="I268" s="232"/>
      <c r="J268" s="228"/>
      <c r="K268" s="228"/>
      <c r="L268" s="233"/>
      <c r="M268" s="234"/>
      <c r="N268" s="235"/>
      <c r="O268" s="235"/>
      <c r="P268" s="235"/>
      <c r="Q268" s="235"/>
      <c r="R268" s="235"/>
      <c r="S268" s="235"/>
      <c r="T268" s="236"/>
      <c r="AT268" s="237" t="s">
        <v>144</v>
      </c>
      <c r="AU268" s="237" t="s">
        <v>88</v>
      </c>
      <c r="AV268" s="13" t="s">
        <v>86</v>
      </c>
      <c r="AW268" s="13" t="s">
        <v>34</v>
      </c>
      <c r="AX268" s="13" t="s">
        <v>81</v>
      </c>
      <c r="AY268" s="237" t="s">
        <v>136</v>
      </c>
    </row>
    <row r="269" spans="1:65" s="14" customFormat="1" ht="11.25">
      <c r="B269" s="238"/>
      <c r="C269" s="239"/>
      <c r="D269" s="229" t="s">
        <v>144</v>
      </c>
      <c r="E269" s="240" t="s">
        <v>1</v>
      </c>
      <c r="F269" s="241" t="s">
        <v>154</v>
      </c>
      <c r="G269" s="239"/>
      <c r="H269" s="242">
        <v>6.48</v>
      </c>
      <c r="I269" s="243"/>
      <c r="J269" s="239"/>
      <c r="K269" s="239"/>
      <c r="L269" s="244"/>
      <c r="M269" s="245"/>
      <c r="N269" s="246"/>
      <c r="O269" s="246"/>
      <c r="P269" s="246"/>
      <c r="Q269" s="246"/>
      <c r="R269" s="246"/>
      <c r="S269" s="246"/>
      <c r="T269" s="247"/>
      <c r="AT269" s="248" t="s">
        <v>144</v>
      </c>
      <c r="AU269" s="248" t="s">
        <v>88</v>
      </c>
      <c r="AV269" s="14" t="s">
        <v>88</v>
      </c>
      <c r="AW269" s="14" t="s">
        <v>34</v>
      </c>
      <c r="AX269" s="14" t="s">
        <v>81</v>
      </c>
      <c r="AY269" s="248" t="s">
        <v>136</v>
      </c>
    </row>
    <row r="270" spans="1:65" s="13" customFormat="1" ht="11.25">
      <c r="B270" s="227"/>
      <c r="C270" s="228"/>
      <c r="D270" s="229" t="s">
        <v>144</v>
      </c>
      <c r="E270" s="230" t="s">
        <v>1</v>
      </c>
      <c r="F270" s="231" t="s">
        <v>155</v>
      </c>
      <c r="G270" s="228"/>
      <c r="H270" s="230" t="s">
        <v>1</v>
      </c>
      <c r="I270" s="232"/>
      <c r="J270" s="228"/>
      <c r="K270" s="228"/>
      <c r="L270" s="233"/>
      <c r="M270" s="234"/>
      <c r="N270" s="235"/>
      <c r="O270" s="235"/>
      <c r="P270" s="235"/>
      <c r="Q270" s="235"/>
      <c r="R270" s="235"/>
      <c r="S270" s="235"/>
      <c r="T270" s="236"/>
      <c r="AT270" s="237" t="s">
        <v>144</v>
      </c>
      <c r="AU270" s="237" t="s">
        <v>88</v>
      </c>
      <c r="AV270" s="13" t="s">
        <v>86</v>
      </c>
      <c r="AW270" s="13" t="s">
        <v>34</v>
      </c>
      <c r="AX270" s="13" t="s">
        <v>81</v>
      </c>
      <c r="AY270" s="237" t="s">
        <v>136</v>
      </c>
    </row>
    <row r="271" spans="1:65" s="14" customFormat="1" ht="11.25">
      <c r="B271" s="238"/>
      <c r="C271" s="239"/>
      <c r="D271" s="229" t="s">
        <v>144</v>
      </c>
      <c r="E271" s="240" t="s">
        <v>1</v>
      </c>
      <c r="F271" s="241" t="s">
        <v>156</v>
      </c>
      <c r="G271" s="239"/>
      <c r="H271" s="242">
        <v>6.84</v>
      </c>
      <c r="I271" s="243"/>
      <c r="J271" s="239"/>
      <c r="K271" s="239"/>
      <c r="L271" s="244"/>
      <c r="M271" s="245"/>
      <c r="N271" s="246"/>
      <c r="O271" s="246"/>
      <c r="P271" s="246"/>
      <c r="Q271" s="246"/>
      <c r="R271" s="246"/>
      <c r="S271" s="246"/>
      <c r="T271" s="247"/>
      <c r="AT271" s="248" t="s">
        <v>144</v>
      </c>
      <c r="AU271" s="248" t="s">
        <v>88</v>
      </c>
      <c r="AV271" s="14" t="s">
        <v>88</v>
      </c>
      <c r="AW271" s="14" t="s">
        <v>34</v>
      </c>
      <c r="AX271" s="14" t="s">
        <v>81</v>
      </c>
      <c r="AY271" s="248" t="s">
        <v>136</v>
      </c>
    </row>
    <row r="272" spans="1:65" s="13" customFormat="1" ht="11.25">
      <c r="B272" s="227"/>
      <c r="C272" s="228"/>
      <c r="D272" s="229" t="s">
        <v>144</v>
      </c>
      <c r="E272" s="230" t="s">
        <v>1</v>
      </c>
      <c r="F272" s="231" t="s">
        <v>157</v>
      </c>
      <c r="G272" s="228"/>
      <c r="H272" s="230" t="s">
        <v>1</v>
      </c>
      <c r="I272" s="232"/>
      <c r="J272" s="228"/>
      <c r="K272" s="228"/>
      <c r="L272" s="233"/>
      <c r="M272" s="234"/>
      <c r="N272" s="235"/>
      <c r="O272" s="235"/>
      <c r="P272" s="235"/>
      <c r="Q272" s="235"/>
      <c r="R272" s="235"/>
      <c r="S272" s="235"/>
      <c r="T272" s="236"/>
      <c r="AT272" s="237" t="s">
        <v>144</v>
      </c>
      <c r="AU272" s="237" t="s">
        <v>88</v>
      </c>
      <c r="AV272" s="13" t="s">
        <v>86</v>
      </c>
      <c r="AW272" s="13" t="s">
        <v>34</v>
      </c>
      <c r="AX272" s="13" t="s">
        <v>81</v>
      </c>
      <c r="AY272" s="237" t="s">
        <v>136</v>
      </c>
    </row>
    <row r="273" spans="1:65" s="14" customFormat="1" ht="11.25">
      <c r="B273" s="238"/>
      <c r="C273" s="239"/>
      <c r="D273" s="229" t="s">
        <v>144</v>
      </c>
      <c r="E273" s="240" t="s">
        <v>1</v>
      </c>
      <c r="F273" s="241" t="s">
        <v>158</v>
      </c>
      <c r="G273" s="239"/>
      <c r="H273" s="242">
        <v>3.42</v>
      </c>
      <c r="I273" s="243"/>
      <c r="J273" s="239"/>
      <c r="K273" s="239"/>
      <c r="L273" s="244"/>
      <c r="M273" s="245"/>
      <c r="N273" s="246"/>
      <c r="O273" s="246"/>
      <c r="P273" s="246"/>
      <c r="Q273" s="246"/>
      <c r="R273" s="246"/>
      <c r="S273" s="246"/>
      <c r="T273" s="247"/>
      <c r="AT273" s="248" t="s">
        <v>144</v>
      </c>
      <c r="AU273" s="248" t="s">
        <v>88</v>
      </c>
      <c r="AV273" s="14" t="s">
        <v>88</v>
      </c>
      <c r="AW273" s="14" t="s">
        <v>34</v>
      </c>
      <c r="AX273" s="14" t="s">
        <v>81</v>
      </c>
      <c r="AY273" s="248" t="s">
        <v>136</v>
      </c>
    </row>
    <row r="274" spans="1:65" s="13" customFormat="1" ht="11.25">
      <c r="B274" s="227"/>
      <c r="C274" s="228"/>
      <c r="D274" s="229" t="s">
        <v>144</v>
      </c>
      <c r="E274" s="230" t="s">
        <v>1</v>
      </c>
      <c r="F274" s="231" t="s">
        <v>159</v>
      </c>
      <c r="G274" s="228"/>
      <c r="H274" s="230" t="s">
        <v>1</v>
      </c>
      <c r="I274" s="232"/>
      <c r="J274" s="228"/>
      <c r="K274" s="228"/>
      <c r="L274" s="233"/>
      <c r="M274" s="234"/>
      <c r="N274" s="235"/>
      <c r="O274" s="235"/>
      <c r="P274" s="235"/>
      <c r="Q274" s="235"/>
      <c r="R274" s="235"/>
      <c r="S274" s="235"/>
      <c r="T274" s="236"/>
      <c r="AT274" s="237" t="s">
        <v>144</v>
      </c>
      <c r="AU274" s="237" t="s">
        <v>88</v>
      </c>
      <c r="AV274" s="13" t="s">
        <v>86</v>
      </c>
      <c r="AW274" s="13" t="s">
        <v>34</v>
      </c>
      <c r="AX274" s="13" t="s">
        <v>81</v>
      </c>
      <c r="AY274" s="237" t="s">
        <v>136</v>
      </c>
    </row>
    <row r="275" spans="1:65" s="14" customFormat="1" ht="11.25">
      <c r="B275" s="238"/>
      <c r="C275" s="239"/>
      <c r="D275" s="229" t="s">
        <v>144</v>
      </c>
      <c r="E275" s="240" t="s">
        <v>1</v>
      </c>
      <c r="F275" s="241" t="s">
        <v>160</v>
      </c>
      <c r="G275" s="239"/>
      <c r="H275" s="242">
        <v>9.24</v>
      </c>
      <c r="I275" s="243"/>
      <c r="J275" s="239"/>
      <c r="K275" s="239"/>
      <c r="L275" s="244"/>
      <c r="M275" s="245"/>
      <c r="N275" s="246"/>
      <c r="O275" s="246"/>
      <c r="P275" s="246"/>
      <c r="Q275" s="246"/>
      <c r="R275" s="246"/>
      <c r="S275" s="246"/>
      <c r="T275" s="247"/>
      <c r="AT275" s="248" t="s">
        <v>144</v>
      </c>
      <c r="AU275" s="248" t="s">
        <v>88</v>
      </c>
      <c r="AV275" s="14" t="s">
        <v>88</v>
      </c>
      <c r="AW275" s="14" t="s">
        <v>34</v>
      </c>
      <c r="AX275" s="14" t="s">
        <v>81</v>
      </c>
      <c r="AY275" s="248" t="s">
        <v>136</v>
      </c>
    </row>
    <row r="276" spans="1:65" s="16" customFormat="1" ht="11.25">
      <c r="B276" s="260"/>
      <c r="C276" s="261"/>
      <c r="D276" s="229" t="s">
        <v>144</v>
      </c>
      <c r="E276" s="262" t="s">
        <v>1</v>
      </c>
      <c r="F276" s="263" t="s">
        <v>173</v>
      </c>
      <c r="G276" s="261"/>
      <c r="H276" s="264">
        <v>35.22</v>
      </c>
      <c r="I276" s="265"/>
      <c r="J276" s="261"/>
      <c r="K276" s="261"/>
      <c r="L276" s="266"/>
      <c r="M276" s="267"/>
      <c r="N276" s="268"/>
      <c r="O276" s="268"/>
      <c r="P276" s="268"/>
      <c r="Q276" s="268"/>
      <c r="R276" s="268"/>
      <c r="S276" s="268"/>
      <c r="T276" s="269"/>
      <c r="AT276" s="270" t="s">
        <v>144</v>
      </c>
      <c r="AU276" s="270" t="s">
        <v>88</v>
      </c>
      <c r="AV276" s="16" t="s">
        <v>162</v>
      </c>
      <c r="AW276" s="16" t="s">
        <v>34</v>
      </c>
      <c r="AX276" s="16" t="s">
        <v>81</v>
      </c>
      <c r="AY276" s="270" t="s">
        <v>136</v>
      </c>
    </row>
    <row r="277" spans="1:65" s="13" customFormat="1" ht="11.25">
      <c r="B277" s="227"/>
      <c r="C277" s="228"/>
      <c r="D277" s="229" t="s">
        <v>144</v>
      </c>
      <c r="E277" s="230" t="s">
        <v>1</v>
      </c>
      <c r="F277" s="231" t="s">
        <v>169</v>
      </c>
      <c r="G277" s="228"/>
      <c r="H277" s="230" t="s">
        <v>1</v>
      </c>
      <c r="I277" s="232"/>
      <c r="J277" s="228"/>
      <c r="K277" s="228"/>
      <c r="L277" s="233"/>
      <c r="M277" s="234"/>
      <c r="N277" s="235"/>
      <c r="O277" s="235"/>
      <c r="P277" s="235"/>
      <c r="Q277" s="235"/>
      <c r="R277" s="235"/>
      <c r="S277" s="235"/>
      <c r="T277" s="236"/>
      <c r="AT277" s="237" t="s">
        <v>144</v>
      </c>
      <c r="AU277" s="237" t="s">
        <v>88</v>
      </c>
      <c r="AV277" s="13" t="s">
        <v>86</v>
      </c>
      <c r="AW277" s="13" t="s">
        <v>34</v>
      </c>
      <c r="AX277" s="13" t="s">
        <v>81</v>
      </c>
      <c r="AY277" s="237" t="s">
        <v>136</v>
      </c>
    </row>
    <row r="278" spans="1:65" s="14" customFormat="1" ht="11.25">
      <c r="B278" s="238"/>
      <c r="C278" s="239"/>
      <c r="D278" s="229" t="s">
        <v>144</v>
      </c>
      <c r="E278" s="240" t="s">
        <v>1</v>
      </c>
      <c r="F278" s="241" t="s">
        <v>170</v>
      </c>
      <c r="G278" s="239"/>
      <c r="H278" s="242">
        <v>5.5439999999999996</v>
      </c>
      <c r="I278" s="243"/>
      <c r="J278" s="239"/>
      <c r="K278" s="239"/>
      <c r="L278" s="244"/>
      <c r="M278" s="245"/>
      <c r="N278" s="246"/>
      <c r="O278" s="246"/>
      <c r="P278" s="246"/>
      <c r="Q278" s="246"/>
      <c r="R278" s="246"/>
      <c r="S278" s="246"/>
      <c r="T278" s="247"/>
      <c r="AT278" s="248" t="s">
        <v>144</v>
      </c>
      <c r="AU278" s="248" t="s">
        <v>88</v>
      </c>
      <c r="AV278" s="14" t="s">
        <v>88</v>
      </c>
      <c r="AW278" s="14" t="s">
        <v>34</v>
      </c>
      <c r="AX278" s="14" t="s">
        <v>81</v>
      </c>
      <c r="AY278" s="248" t="s">
        <v>136</v>
      </c>
    </row>
    <row r="279" spans="1:65" s="13" customFormat="1" ht="11.25">
      <c r="B279" s="227"/>
      <c r="C279" s="228"/>
      <c r="D279" s="229" t="s">
        <v>144</v>
      </c>
      <c r="E279" s="230" t="s">
        <v>1</v>
      </c>
      <c r="F279" s="231" t="s">
        <v>171</v>
      </c>
      <c r="G279" s="228"/>
      <c r="H279" s="230" t="s">
        <v>1</v>
      </c>
      <c r="I279" s="232"/>
      <c r="J279" s="228"/>
      <c r="K279" s="228"/>
      <c r="L279" s="233"/>
      <c r="M279" s="234"/>
      <c r="N279" s="235"/>
      <c r="O279" s="235"/>
      <c r="P279" s="235"/>
      <c r="Q279" s="235"/>
      <c r="R279" s="235"/>
      <c r="S279" s="235"/>
      <c r="T279" s="236"/>
      <c r="AT279" s="237" t="s">
        <v>144</v>
      </c>
      <c r="AU279" s="237" t="s">
        <v>88</v>
      </c>
      <c r="AV279" s="13" t="s">
        <v>86</v>
      </c>
      <c r="AW279" s="13" t="s">
        <v>34</v>
      </c>
      <c r="AX279" s="13" t="s">
        <v>81</v>
      </c>
      <c r="AY279" s="237" t="s">
        <v>136</v>
      </c>
    </row>
    <row r="280" spans="1:65" s="14" customFormat="1" ht="11.25">
      <c r="B280" s="238"/>
      <c r="C280" s="239"/>
      <c r="D280" s="229" t="s">
        <v>144</v>
      </c>
      <c r="E280" s="240" t="s">
        <v>1</v>
      </c>
      <c r="F280" s="241" t="s">
        <v>172</v>
      </c>
      <c r="G280" s="239"/>
      <c r="H280" s="242">
        <v>8.5500000000000007</v>
      </c>
      <c r="I280" s="243"/>
      <c r="J280" s="239"/>
      <c r="K280" s="239"/>
      <c r="L280" s="244"/>
      <c r="M280" s="245"/>
      <c r="N280" s="246"/>
      <c r="O280" s="246"/>
      <c r="P280" s="246"/>
      <c r="Q280" s="246"/>
      <c r="R280" s="246"/>
      <c r="S280" s="246"/>
      <c r="T280" s="247"/>
      <c r="AT280" s="248" t="s">
        <v>144</v>
      </c>
      <c r="AU280" s="248" t="s">
        <v>88</v>
      </c>
      <c r="AV280" s="14" t="s">
        <v>88</v>
      </c>
      <c r="AW280" s="14" t="s">
        <v>34</v>
      </c>
      <c r="AX280" s="14" t="s">
        <v>81</v>
      </c>
      <c r="AY280" s="248" t="s">
        <v>136</v>
      </c>
    </row>
    <row r="281" spans="1:65" s="13" customFormat="1" ht="11.25">
      <c r="B281" s="227"/>
      <c r="C281" s="228"/>
      <c r="D281" s="229" t="s">
        <v>144</v>
      </c>
      <c r="E281" s="230" t="s">
        <v>1</v>
      </c>
      <c r="F281" s="231" t="s">
        <v>174</v>
      </c>
      <c r="G281" s="228"/>
      <c r="H281" s="230" t="s">
        <v>1</v>
      </c>
      <c r="I281" s="232"/>
      <c r="J281" s="228"/>
      <c r="K281" s="228"/>
      <c r="L281" s="233"/>
      <c r="M281" s="234"/>
      <c r="N281" s="235"/>
      <c r="O281" s="235"/>
      <c r="P281" s="235"/>
      <c r="Q281" s="235"/>
      <c r="R281" s="235"/>
      <c r="S281" s="235"/>
      <c r="T281" s="236"/>
      <c r="AT281" s="237" t="s">
        <v>144</v>
      </c>
      <c r="AU281" s="237" t="s">
        <v>88</v>
      </c>
      <c r="AV281" s="13" t="s">
        <v>86</v>
      </c>
      <c r="AW281" s="13" t="s">
        <v>34</v>
      </c>
      <c r="AX281" s="13" t="s">
        <v>81</v>
      </c>
      <c r="AY281" s="237" t="s">
        <v>136</v>
      </c>
    </row>
    <row r="282" spans="1:65" s="14" customFormat="1" ht="11.25">
      <c r="B282" s="238"/>
      <c r="C282" s="239"/>
      <c r="D282" s="229" t="s">
        <v>144</v>
      </c>
      <c r="E282" s="240" t="s">
        <v>1</v>
      </c>
      <c r="F282" s="241" t="s">
        <v>175</v>
      </c>
      <c r="G282" s="239"/>
      <c r="H282" s="242">
        <v>11.96</v>
      </c>
      <c r="I282" s="243"/>
      <c r="J282" s="239"/>
      <c r="K282" s="239"/>
      <c r="L282" s="244"/>
      <c r="M282" s="245"/>
      <c r="N282" s="246"/>
      <c r="O282" s="246"/>
      <c r="P282" s="246"/>
      <c r="Q282" s="246"/>
      <c r="R282" s="246"/>
      <c r="S282" s="246"/>
      <c r="T282" s="247"/>
      <c r="AT282" s="248" t="s">
        <v>144</v>
      </c>
      <c r="AU282" s="248" t="s">
        <v>88</v>
      </c>
      <c r="AV282" s="14" t="s">
        <v>88</v>
      </c>
      <c r="AW282" s="14" t="s">
        <v>34</v>
      </c>
      <c r="AX282" s="14" t="s">
        <v>81</v>
      </c>
      <c r="AY282" s="248" t="s">
        <v>136</v>
      </c>
    </row>
    <row r="283" spans="1:65" s="15" customFormat="1" ht="11.25">
      <c r="B283" s="249"/>
      <c r="C283" s="250"/>
      <c r="D283" s="229" t="s">
        <v>144</v>
      </c>
      <c r="E283" s="251" t="s">
        <v>1</v>
      </c>
      <c r="F283" s="252" t="s">
        <v>161</v>
      </c>
      <c r="G283" s="250"/>
      <c r="H283" s="253">
        <v>61.274000000000001</v>
      </c>
      <c r="I283" s="254"/>
      <c r="J283" s="250"/>
      <c r="K283" s="250"/>
      <c r="L283" s="255"/>
      <c r="M283" s="256"/>
      <c r="N283" s="257"/>
      <c r="O283" s="257"/>
      <c r="P283" s="257"/>
      <c r="Q283" s="257"/>
      <c r="R283" s="257"/>
      <c r="S283" s="257"/>
      <c r="T283" s="258"/>
      <c r="AT283" s="259" t="s">
        <v>144</v>
      </c>
      <c r="AU283" s="259" t="s">
        <v>88</v>
      </c>
      <c r="AV283" s="15" t="s">
        <v>142</v>
      </c>
      <c r="AW283" s="15" t="s">
        <v>34</v>
      </c>
      <c r="AX283" s="15" t="s">
        <v>86</v>
      </c>
      <c r="AY283" s="259" t="s">
        <v>136</v>
      </c>
    </row>
    <row r="284" spans="1:65" s="14" customFormat="1" ht="11.25">
      <c r="B284" s="238"/>
      <c r="C284" s="239"/>
      <c r="D284" s="229" t="s">
        <v>144</v>
      </c>
      <c r="E284" s="239"/>
      <c r="F284" s="241" t="s">
        <v>225</v>
      </c>
      <c r="G284" s="239"/>
      <c r="H284" s="242">
        <v>122.548</v>
      </c>
      <c r="I284" s="243"/>
      <c r="J284" s="239"/>
      <c r="K284" s="239"/>
      <c r="L284" s="244"/>
      <c r="M284" s="245"/>
      <c r="N284" s="246"/>
      <c r="O284" s="246"/>
      <c r="P284" s="246"/>
      <c r="Q284" s="246"/>
      <c r="R284" s="246"/>
      <c r="S284" s="246"/>
      <c r="T284" s="247"/>
      <c r="AT284" s="248" t="s">
        <v>144</v>
      </c>
      <c r="AU284" s="248" t="s">
        <v>88</v>
      </c>
      <c r="AV284" s="14" t="s">
        <v>88</v>
      </c>
      <c r="AW284" s="14" t="s">
        <v>4</v>
      </c>
      <c r="AX284" s="14" t="s">
        <v>86</v>
      </c>
      <c r="AY284" s="248" t="s">
        <v>136</v>
      </c>
    </row>
    <row r="285" spans="1:65" s="2" customFormat="1" ht="24" customHeight="1">
      <c r="A285" s="35"/>
      <c r="B285" s="36"/>
      <c r="C285" s="213" t="s">
        <v>8</v>
      </c>
      <c r="D285" s="213" t="s">
        <v>138</v>
      </c>
      <c r="E285" s="214" t="s">
        <v>226</v>
      </c>
      <c r="F285" s="215" t="s">
        <v>227</v>
      </c>
      <c r="G285" s="216" t="s">
        <v>141</v>
      </c>
      <c r="H285" s="217">
        <v>10</v>
      </c>
      <c r="I285" s="218"/>
      <c r="J285" s="219">
        <f>ROUND(I285*H285,2)</f>
        <v>0</v>
      </c>
      <c r="K285" s="220"/>
      <c r="L285" s="40"/>
      <c r="M285" s="221" t="s">
        <v>1</v>
      </c>
      <c r="N285" s="222" t="s">
        <v>46</v>
      </c>
      <c r="O285" s="72"/>
      <c r="P285" s="223">
        <f>O285*H285</f>
        <v>0</v>
      </c>
      <c r="Q285" s="223">
        <v>0</v>
      </c>
      <c r="R285" s="223">
        <f>Q285*H285</f>
        <v>0</v>
      </c>
      <c r="S285" s="223">
        <v>0</v>
      </c>
      <c r="T285" s="224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5" t="s">
        <v>142</v>
      </c>
      <c r="AT285" s="225" t="s">
        <v>138</v>
      </c>
      <c r="AU285" s="225" t="s">
        <v>88</v>
      </c>
      <c r="AY285" s="18" t="s">
        <v>136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8" t="s">
        <v>86</v>
      </c>
      <c r="BK285" s="226">
        <f>ROUND(I285*H285,2)</f>
        <v>0</v>
      </c>
      <c r="BL285" s="18" t="s">
        <v>142</v>
      </c>
      <c r="BM285" s="225" t="s">
        <v>228</v>
      </c>
    </row>
    <row r="286" spans="1:65" s="14" customFormat="1" ht="11.25">
      <c r="B286" s="238"/>
      <c r="C286" s="239"/>
      <c r="D286" s="229" t="s">
        <v>144</v>
      </c>
      <c r="E286" s="239"/>
      <c r="F286" s="241" t="s">
        <v>229</v>
      </c>
      <c r="G286" s="239"/>
      <c r="H286" s="242">
        <v>10</v>
      </c>
      <c r="I286" s="243"/>
      <c r="J286" s="239"/>
      <c r="K286" s="239"/>
      <c r="L286" s="244"/>
      <c r="M286" s="245"/>
      <c r="N286" s="246"/>
      <c r="O286" s="246"/>
      <c r="P286" s="246"/>
      <c r="Q286" s="246"/>
      <c r="R286" s="246"/>
      <c r="S286" s="246"/>
      <c r="T286" s="247"/>
      <c r="AT286" s="248" t="s">
        <v>144</v>
      </c>
      <c r="AU286" s="248" t="s">
        <v>88</v>
      </c>
      <c r="AV286" s="14" t="s">
        <v>88</v>
      </c>
      <c r="AW286" s="14" t="s">
        <v>4</v>
      </c>
      <c r="AX286" s="14" t="s">
        <v>86</v>
      </c>
      <c r="AY286" s="248" t="s">
        <v>136</v>
      </c>
    </row>
    <row r="287" spans="1:65" s="2" customFormat="1" ht="24" customHeight="1">
      <c r="A287" s="35"/>
      <c r="B287" s="36"/>
      <c r="C287" s="213" t="s">
        <v>230</v>
      </c>
      <c r="D287" s="213" t="s">
        <v>138</v>
      </c>
      <c r="E287" s="214" t="s">
        <v>231</v>
      </c>
      <c r="F287" s="215" t="s">
        <v>232</v>
      </c>
      <c r="G287" s="216" t="s">
        <v>141</v>
      </c>
      <c r="H287" s="217">
        <v>61.274000000000001</v>
      </c>
      <c r="I287" s="218"/>
      <c r="J287" s="219">
        <f>ROUND(I287*H287,2)</f>
        <v>0</v>
      </c>
      <c r="K287" s="220"/>
      <c r="L287" s="40"/>
      <c r="M287" s="221" t="s">
        <v>1</v>
      </c>
      <c r="N287" s="222" t="s">
        <v>46</v>
      </c>
      <c r="O287" s="72"/>
      <c r="P287" s="223">
        <f>O287*H287</f>
        <v>0</v>
      </c>
      <c r="Q287" s="223">
        <v>0</v>
      </c>
      <c r="R287" s="223">
        <f>Q287*H287</f>
        <v>0</v>
      </c>
      <c r="S287" s="223">
        <v>0</v>
      </c>
      <c r="T287" s="224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5" t="s">
        <v>142</v>
      </c>
      <c r="AT287" s="225" t="s">
        <v>138</v>
      </c>
      <c r="AU287" s="225" t="s">
        <v>88</v>
      </c>
      <c r="AY287" s="18" t="s">
        <v>136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8" t="s">
        <v>86</v>
      </c>
      <c r="BK287" s="226">
        <f>ROUND(I287*H287,2)</f>
        <v>0</v>
      </c>
      <c r="BL287" s="18" t="s">
        <v>142</v>
      </c>
      <c r="BM287" s="225" t="s">
        <v>233</v>
      </c>
    </row>
    <row r="288" spans="1:65" s="13" customFormat="1" ht="11.25">
      <c r="B288" s="227"/>
      <c r="C288" s="228"/>
      <c r="D288" s="229" t="s">
        <v>144</v>
      </c>
      <c r="E288" s="230" t="s">
        <v>1</v>
      </c>
      <c r="F288" s="231" t="s">
        <v>151</v>
      </c>
      <c r="G288" s="228"/>
      <c r="H288" s="230" t="s">
        <v>1</v>
      </c>
      <c r="I288" s="232"/>
      <c r="J288" s="228"/>
      <c r="K288" s="228"/>
      <c r="L288" s="233"/>
      <c r="M288" s="234"/>
      <c r="N288" s="235"/>
      <c r="O288" s="235"/>
      <c r="P288" s="235"/>
      <c r="Q288" s="235"/>
      <c r="R288" s="235"/>
      <c r="S288" s="235"/>
      <c r="T288" s="236"/>
      <c r="AT288" s="237" t="s">
        <v>144</v>
      </c>
      <c r="AU288" s="237" t="s">
        <v>88</v>
      </c>
      <c r="AV288" s="13" t="s">
        <v>86</v>
      </c>
      <c r="AW288" s="13" t="s">
        <v>34</v>
      </c>
      <c r="AX288" s="13" t="s">
        <v>81</v>
      </c>
      <c r="AY288" s="237" t="s">
        <v>136</v>
      </c>
    </row>
    <row r="289" spans="2:51" s="14" customFormat="1" ht="11.25">
      <c r="B289" s="238"/>
      <c r="C289" s="239"/>
      <c r="D289" s="229" t="s">
        <v>144</v>
      </c>
      <c r="E289" s="240" t="s">
        <v>1</v>
      </c>
      <c r="F289" s="241" t="s">
        <v>152</v>
      </c>
      <c r="G289" s="239"/>
      <c r="H289" s="242">
        <v>9.24</v>
      </c>
      <c r="I289" s="243"/>
      <c r="J289" s="239"/>
      <c r="K289" s="239"/>
      <c r="L289" s="244"/>
      <c r="M289" s="245"/>
      <c r="N289" s="246"/>
      <c r="O289" s="246"/>
      <c r="P289" s="246"/>
      <c r="Q289" s="246"/>
      <c r="R289" s="246"/>
      <c r="S289" s="246"/>
      <c r="T289" s="247"/>
      <c r="AT289" s="248" t="s">
        <v>144</v>
      </c>
      <c r="AU289" s="248" t="s">
        <v>88</v>
      </c>
      <c r="AV289" s="14" t="s">
        <v>88</v>
      </c>
      <c r="AW289" s="14" t="s">
        <v>34</v>
      </c>
      <c r="AX289" s="14" t="s">
        <v>81</v>
      </c>
      <c r="AY289" s="248" t="s">
        <v>136</v>
      </c>
    </row>
    <row r="290" spans="2:51" s="13" customFormat="1" ht="11.25">
      <c r="B290" s="227"/>
      <c r="C290" s="228"/>
      <c r="D290" s="229" t="s">
        <v>144</v>
      </c>
      <c r="E290" s="230" t="s">
        <v>1</v>
      </c>
      <c r="F290" s="231" t="s">
        <v>153</v>
      </c>
      <c r="G290" s="228"/>
      <c r="H290" s="230" t="s">
        <v>1</v>
      </c>
      <c r="I290" s="232"/>
      <c r="J290" s="228"/>
      <c r="K290" s="228"/>
      <c r="L290" s="233"/>
      <c r="M290" s="234"/>
      <c r="N290" s="235"/>
      <c r="O290" s="235"/>
      <c r="P290" s="235"/>
      <c r="Q290" s="235"/>
      <c r="R290" s="235"/>
      <c r="S290" s="235"/>
      <c r="T290" s="236"/>
      <c r="AT290" s="237" t="s">
        <v>144</v>
      </c>
      <c r="AU290" s="237" t="s">
        <v>88</v>
      </c>
      <c r="AV290" s="13" t="s">
        <v>86</v>
      </c>
      <c r="AW290" s="13" t="s">
        <v>34</v>
      </c>
      <c r="AX290" s="13" t="s">
        <v>81</v>
      </c>
      <c r="AY290" s="237" t="s">
        <v>136</v>
      </c>
    </row>
    <row r="291" spans="2:51" s="14" customFormat="1" ht="11.25">
      <c r="B291" s="238"/>
      <c r="C291" s="239"/>
      <c r="D291" s="229" t="s">
        <v>144</v>
      </c>
      <c r="E291" s="240" t="s">
        <v>1</v>
      </c>
      <c r="F291" s="241" t="s">
        <v>154</v>
      </c>
      <c r="G291" s="239"/>
      <c r="H291" s="242">
        <v>6.48</v>
      </c>
      <c r="I291" s="243"/>
      <c r="J291" s="239"/>
      <c r="K291" s="239"/>
      <c r="L291" s="244"/>
      <c r="M291" s="245"/>
      <c r="N291" s="246"/>
      <c r="O291" s="246"/>
      <c r="P291" s="246"/>
      <c r="Q291" s="246"/>
      <c r="R291" s="246"/>
      <c r="S291" s="246"/>
      <c r="T291" s="247"/>
      <c r="AT291" s="248" t="s">
        <v>144</v>
      </c>
      <c r="AU291" s="248" t="s">
        <v>88</v>
      </c>
      <c r="AV291" s="14" t="s">
        <v>88</v>
      </c>
      <c r="AW291" s="14" t="s">
        <v>34</v>
      </c>
      <c r="AX291" s="14" t="s">
        <v>81</v>
      </c>
      <c r="AY291" s="248" t="s">
        <v>136</v>
      </c>
    </row>
    <row r="292" spans="2:51" s="13" customFormat="1" ht="11.25">
      <c r="B292" s="227"/>
      <c r="C292" s="228"/>
      <c r="D292" s="229" t="s">
        <v>144</v>
      </c>
      <c r="E292" s="230" t="s">
        <v>1</v>
      </c>
      <c r="F292" s="231" t="s">
        <v>155</v>
      </c>
      <c r="G292" s="228"/>
      <c r="H292" s="230" t="s">
        <v>1</v>
      </c>
      <c r="I292" s="232"/>
      <c r="J292" s="228"/>
      <c r="K292" s="228"/>
      <c r="L292" s="233"/>
      <c r="M292" s="234"/>
      <c r="N292" s="235"/>
      <c r="O292" s="235"/>
      <c r="P292" s="235"/>
      <c r="Q292" s="235"/>
      <c r="R292" s="235"/>
      <c r="S292" s="235"/>
      <c r="T292" s="236"/>
      <c r="AT292" s="237" t="s">
        <v>144</v>
      </c>
      <c r="AU292" s="237" t="s">
        <v>88</v>
      </c>
      <c r="AV292" s="13" t="s">
        <v>86</v>
      </c>
      <c r="AW292" s="13" t="s">
        <v>34</v>
      </c>
      <c r="AX292" s="13" t="s">
        <v>81</v>
      </c>
      <c r="AY292" s="237" t="s">
        <v>136</v>
      </c>
    </row>
    <row r="293" spans="2:51" s="14" customFormat="1" ht="11.25">
      <c r="B293" s="238"/>
      <c r="C293" s="239"/>
      <c r="D293" s="229" t="s">
        <v>144</v>
      </c>
      <c r="E293" s="240" t="s">
        <v>1</v>
      </c>
      <c r="F293" s="241" t="s">
        <v>156</v>
      </c>
      <c r="G293" s="239"/>
      <c r="H293" s="242">
        <v>6.84</v>
      </c>
      <c r="I293" s="243"/>
      <c r="J293" s="239"/>
      <c r="K293" s="239"/>
      <c r="L293" s="244"/>
      <c r="M293" s="245"/>
      <c r="N293" s="246"/>
      <c r="O293" s="246"/>
      <c r="P293" s="246"/>
      <c r="Q293" s="246"/>
      <c r="R293" s="246"/>
      <c r="S293" s="246"/>
      <c r="T293" s="247"/>
      <c r="AT293" s="248" t="s">
        <v>144</v>
      </c>
      <c r="AU293" s="248" t="s">
        <v>88</v>
      </c>
      <c r="AV293" s="14" t="s">
        <v>88</v>
      </c>
      <c r="AW293" s="14" t="s">
        <v>34</v>
      </c>
      <c r="AX293" s="14" t="s">
        <v>81</v>
      </c>
      <c r="AY293" s="248" t="s">
        <v>136</v>
      </c>
    </row>
    <row r="294" spans="2:51" s="13" customFormat="1" ht="11.25">
      <c r="B294" s="227"/>
      <c r="C294" s="228"/>
      <c r="D294" s="229" t="s">
        <v>144</v>
      </c>
      <c r="E294" s="230" t="s">
        <v>1</v>
      </c>
      <c r="F294" s="231" t="s">
        <v>157</v>
      </c>
      <c r="G294" s="228"/>
      <c r="H294" s="230" t="s">
        <v>1</v>
      </c>
      <c r="I294" s="232"/>
      <c r="J294" s="228"/>
      <c r="K294" s="228"/>
      <c r="L294" s="233"/>
      <c r="M294" s="234"/>
      <c r="N294" s="235"/>
      <c r="O294" s="235"/>
      <c r="P294" s="235"/>
      <c r="Q294" s="235"/>
      <c r="R294" s="235"/>
      <c r="S294" s="235"/>
      <c r="T294" s="236"/>
      <c r="AT294" s="237" t="s">
        <v>144</v>
      </c>
      <c r="AU294" s="237" t="s">
        <v>88</v>
      </c>
      <c r="AV294" s="13" t="s">
        <v>86</v>
      </c>
      <c r="AW294" s="13" t="s">
        <v>34</v>
      </c>
      <c r="AX294" s="13" t="s">
        <v>81</v>
      </c>
      <c r="AY294" s="237" t="s">
        <v>136</v>
      </c>
    </row>
    <row r="295" spans="2:51" s="14" customFormat="1" ht="11.25">
      <c r="B295" s="238"/>
      <c r="C295" s="239"/>
      <c r="D295" s="229" t="s">
        <v>144</v>
      </c>
      <c r="E295" s="240" t="s">
        <v>1</v>
      </c>
      <c r="F295" s="241" t="s">
        <v>158</v>
      </c>
      <c r="G295" s="239"/>
      <c r="H295" s="242">
        <v>3.42</v>
      </c>
      <c r="I295" s="243"/>
      <c r="J295" s="239"/>
      <c r="K295" s="239"/>
      <c r="L295" s="244"/>
      <c r="M295" s="245"/>
      <c r="N295" s="246"/>
      <c r="O295" s="246"/>
      <c r="P295" s="246"/>
      <c r="Q295" s="246"/>
      <c r="R295" s="246"/>
      <c r="S295" s="246"/>
      <c r="T295" s="247"/>
      <c r="AT295" s="248" t="s">
        <v>144</v>
      </c>
      <c r="AU295" s="248" t="s">
        <v>88</v>
      </c>
      <c r="AV295" s="14" t="s">
        <v>88</v>
      </c>
      <c r="AW295" s="14" t="s">
        <v>34</v>
      </c>
      <c r="AX295" s="14" t="s">
        <v>81</v>
      </c>
      <c r="AY295" s="248" t="s">
        <v>136</v>
      </c>
    </row>
    <row r="296" spans="2:51" s="13" customFormat="1" ht="11.25">
      <c r="B296" s="227"/>
      <c r="C296" s="228"/>
      <c r="D296" s="229" t="s">
        <v>144</v>
      </c>
      <c r="E296" s="230" t="s">
        <v>1</v>
      </c>
      <c r="F296" s="231" t="s">
        <v>159</v>
      </c>
      <c r="G296" s="228"/>
      <c r="H296" s="230" t="s">
        <v>1</v>
      </c>
      <c r="I296" s="232"/>
      <c r="J296" s="228"/>
      <c r="K296" s="228"/>
      <c r="L296" s="233"/>
      <c r="M296" s="234"/>
      <c r="N296" s="235"/>
      <c r="O296" s="235"/>
      <c r="P296" s="235"/>
      <c r="Q296" s="235"/>
      <c r="R296" s="235"/>
      <c r="S296" s="235"/>
      <c r="T296" s="236"/>
      <c r="AT296" s="237" t="s">
        <v>144</v>
      </c>
      <c r="AU296" s="237" t="s">
        <v>88</v>
      </c>
      <c r="AV296" s="13" t="s">
        <v>86</v>
      </c>
      <c r="AW296" s="13" t="s">
        <v>34</v>
      </c>
      <c r="AX296" s="13" t="s">
        <v>81</v>
      </c>
      <c r="AY296" s="237" t="s">
        <v>136</v>
      </c>
    </row>
    <row r="297" spans="2:51" s="14" customFormat="1" ht="11.25">
      <c r="B297" s="238"/>
      <c r="C297" s="239"/>
      <c r="D297" s="229" t="s">
        <v>144</v>
      </c>
      <c r="E297" s="240" t="s">
        <v>1</v>
      </c>
      <c r="F297" s="241" t="s">
        <v>160</v>
      </c>
      <c r="G297" s="239"/>
      <c r="H297" s="242">
        <v>9.24</v>
      </c>
      <c r="I297" s="243"/>
      <c r="J297" s="239"/>
      <c r="K297" s="239"/>
      <c r="L297" s="244"/>
      <c r="M297" s="245"/>
      <c r="N297" s="246"/>
      <c r="O297" s="246"/>
      <c r="P297" s="246"/>
      <c r="Q297" s="246"/>
      <c r="R297" s="246"/>
      <c r="S297" s="246"/>
      <c r="T297" s="247"/>
      <c r="AT297" s="248" t="s">
        <v>144</v>
      </c>
      <c r="AU297" s="248" t="s">
        <v>88</v>
      </c>
      <c r="AV297" s="14" t="s">
        <v>88</v>
      </c>
      <c r="AW297" s="14" t="s">
        <v>34</v>
      </c>
      <c r="AX297" s="14" t="s">
        <v>81</v>
      </c>
      <c r="AY297" s="248" t="s">
        <v>136</v>
      </c>
    </row>
    <row r="298" spans="2:51" s="16" customFormat="1" ht="11.25">
      <c r="B298" s="260"/>
      <c r="C298" s="261"/>
      <c r="D298" s="229" t="s">
        <v>144</v>
      </c>
      <c r="E298" s="262" t="s">
        <v>1</v>
      </c>
      <c r="F298" s="263" t="s">
        <v>173</v>
      </c>
      <c r="G298" s="261"/>
      <c r="H298" s="264">
        <v>35.22</v>
      </c>
      <c r="I298" s="265"/>
      <c r="J298" s="261"/>
      <c r="K298" s="261"/>
      <c r="L298" s="266"/>
      <c r="M298" s="267"/>
      <c r="N298" s="268"/>
      <c r="O298" s="268"/>
      <c r="P298" s="268"/>
      <c r="Q298" s="268"/>
      <c r="R298" s="268"/>
      <c r="S298" s="268"/>
      <c r="T298" s="269"/>
      <c r="AT298" s="270" t="s">
        <v>144</v>
      </c>
      <c r="AU298" s="270" t="s">
        <v>88</v>
      </c>
      <c r="AV298" s="16" t="s">
        <v>162</v>
      </c>
      <c r="AW298" s="16" t="s">
        <v>34</v>
      </c>
      <c r="AX298" s="16" t="s">
        <v>81</v>
      </c>
      <c r="AY298" s="270" t="s">
        <v>136</v>
      </c>
    </row>
    <row r="299" spans="2:51" s="13" customFormat="1" ht="11.25">
      <c r="B299" s="227"/>
      <c r="C299" s="228"/>
      <c r="D299" s="229" t="s">
        <v>144</v>
      </c>
      <c r="E299" s="230" t="s">
        <v>1</v>
      </c>
      <c r="F299" s="231" t="s">
        <v>169</v>
      </c>
      <c r="G299" s="228"/>
      <c r="H299" s="230" t="s">
        <v>1</v>
      </c>
      <c r="I299" s="232"/>
      <c r="J299" s="228"/>
      <c r="K299" s="228"/>
      <c r="L299" s="233"/>
      <c r="M299" s="234"/>
      <c r="N299" s="235"/>
      <c r="O299" s="235"/>
      <c r="P299" s="235"/>
      <c r="Q299" s="235"/>
      <c r="R299" s="235"/>
      <c r="S299" s="235"/>
      <c r="T299" s="236"/>
      <c r="AT299" s="237" t="s">
        <v>144</v>
      </c>
      <c r="AU299" s="237" t="s">
        <v>88</v>
      </c>
      <c r="AV299" s="13" t="s">
        <v>86</v>
      </c>
      <c r="AW299" s="13" t="s">
        <v>34</v>
      </c>
      <c r="AX299" s="13" t="s">
        <v>81</v>
      </c>
      <c r="AY299" s="237" t="s">
        <v>136</v>
      </c>
    </row>
    <row r="300" spans="2:51" s="14" customFormat="1" ht="11.25">
      <c r="B300" s="238"/>
      <c r="C300" s="239"/>
      <c r="D300" s="229" t="s">
        <v>144</v>
      </c>
      <c r="E300" s="240" t="s">
        <v>1</v>
      </c>
      <c r="F300" s="241" t="s">
        <v>170</v>
      </c>
      <c r="G300" s="239"/>
      <c r="H300" s="242">
        <v>5.5439999999999996</v>
      </c>
      <c r="I300" s="243"/>
      <c r="J300" s="239"/>
      <c r="K300" s="239"/>
      <c r="L300" s="244"/>
      <c r="M300" s="245"/>
      <c r="N300" s="246"/>
      <c r="O300" s="246"/>
      <c r="P300" s="246"/>
      <c r="Q300" s="246"/>
      <c r="R300" s="246"/>
      <c r="S300" s="246"/>
      <c r="T300" s="247"/>
      <c r="AT300" s="248" t="s">
        <v>144</v>
      </c>
      <c r="AU300" s="248" t="s">
        <v>88</v>
      </c>
      <c r="AV300" s="14" t="s">
        <v>88</v>
      </c>
      <c r="AW300" s="14" t="s">
        <v>34</v>
      </c>
      <c r="AX300" s="14" t="s">
        <v>81</v>
      </c>
      <c r="AY300" s="248" t="s">
        <v>136</v>
      </c>
    </row>
    <row r="301" spans="2:51" s="13" customFormat="1" ht="11.25">
      <c r="B301" s="227"/>
      <c r="C301" s="228"/>
      <c r="D301" s="229" t="s">
        <v>144</v>
      </c>
      <c r="E301" s="230" t="s">
        <v>1</v>
      </c>
      <c r="F301" s="231" t="s">
        <v>171</v>
      </c>
      <c r="G301" s="228"/>
      <c r="H301" s="230" t="s">
        <v>1</v>
      </c>
      <c r="I301" s="232"/>
      <c r="J301" s="228"/>
      <c r="K301" s="228"/>
      <c r="L301" s="233"/>
      <c r="M301" s="234"/>
      <c r="N301" s="235"/>
      <c r="O301" s="235"/>
      <c r="P301" s="235"/>
      <c r="Q301" s="235"/>
      <c r="R301" s="235"/>
      <c r="S301" s="235"/>
      <c r="T301" s="236"/>
      <c r="AT301" s="237" t="s">
        <v>144</v>
      </c>
      <c r="AU301" s="237" t="s">
        <v>88</v>
      </c>
      <c r="AV301" s="13" t="s">
        <v>86</v>
      </c>
      <c r="AW301" s="13" t="s">
        <v>34</v>
      </c>
      <c r="AX301" s="13" t="s">
        <v>81</v>
      </c>
      <c r="AY301" s="237" t="s">
        <v>136</v>
      </c>
    </row>
    <row r="302" spans="2:51" s="14" customFormat="1" ht="11.25">
      <c r="B302" s="238"/>
      <c r="C302" s="239"/>
      <c r="D302" s="229" t="s">
        <v>144</v>
      </c>
      <c r="E302" s="240" t="s">
        <v>1</v>
      </c>
      <c r="F302" s="241" t="s">
        <v>172</v>
      </c>
      <c r="G302" s="239"/>
      <c r="H302" s="242">
        <v>8.5500000000000007</v>
      </c>
      <c r="I302" s="243"/>
      <c r="J302" s="239"/>
      <c r="K302" s="239"/>
      <c r="L302" s="244"/>
      <c r="M302" s="245"/>
      <c r="N302" s="246"/>
      <c r="O302" s="246"/>
      <c r="P302" s="246"/>
      <c r="Q302" s="246"/>
      <c r="R302" s="246"/>
      <c r="S302" s="246"/>
      <c r="T302" s="247"/>
      <c r="AT302" s="248" t="s">
        <v>144</v>
      </c>
      <c r="AU302" s="248" t="s">
        <v>88</v>
      </c>
      <c r="AV302" s="14" t="s">
        <v>88</v>
      </c>
      <c r="AW302" s="14" t="s">
        <v>34</v>
      </c>
      <c r="AX302" s="14" t="s">
        <v>81</v>
      </c>
      <c r="AY302" s="248" t="s">
        <v>136</v>
      </c>
    </row>
    <row r="303" spans="2:51" s="13" customFormat="1" ht="11.25">
      <c r="B303" s="227"/>
      <c r="C303" s="228"/>
      <c r="D303" s="229" t="s">
        <v>144</v>
      </c>
      <c r="E303" s="230" t="s">
        <v>1</v>
      </c>
      <c r="F303" s="231" t="s">
        <v>174</v>
      </c>
      <c r="G303" s="228"/>
      <c r="H303" s="230" t="s">
        <v>1</v>
      </c>
      <c r="I303" s="232"/>
      <c r="J303" s="228"/>
      <c r="K303" s="228"/>
      <c r="L303" s="233"/>
      <c r="M303" s="234"/>
      <c r="N303" s="235"/>
      <c r="O303" s="235"/>
      <c r="P303" s="235"/>
      <c r="Q303" s="235"/>
      <c r="R303" s="235"/>
      <c r="S303" s="235"/>
      <c r="T303" s="236"/>
      <c r="AT303" s="237" t="s">
        <v>144</v>
      </c>
      <c r="AU303" s="237" t="s">
        <v>88</v>
      </c>
      <c r="AV303" s="13" t="s">
        <v>86</v>
      </c>
      <c r="AW303" s="13" t="s">
        <v>34</v>
      </c>
      <c r="AX303" s="13" t="s">
        <v>81</v>
      </c>
      <c r="AY303" s="237" t="s">
        <v>136</v>
      </c>
    </row>
    <row r="304" spans="2:51" s="14" customFormat="1" ht="11.25">
      <c r="B304" s="238"/>
      <c r="C304" s="239"/>
      <c r="D304" s="229" t="s">
        <v>144</v>
      </c>
      <c r="E304" s="240" t="s">
        <v>1</v>
      </c>
      <c r="F304" s="241" t="s">
        <v>175</v>
      </c>
      <c r="G304" s="239"/>
      <c r="H304" s="242">
        <v>11.96</v>
      </c>
      <c r="I304" s="243"/>
      <c r="J304" s="239"/>
      <c r="K304" s="239"/>
      <c r="L304" s="244"/>
      <c r="M304" s="245"/>
      <c r="N304" s="246"/>
      <c r="O304" s="246"/>
      <c r="P304" s="246"/>
      <c r="Q304" s="246"/>
      <c r="R304" s="246"/>
      <c r="S304" s="246"/>
      <c r="T304" s="247"/>
      <c r="AT304" s="248" t="s">
        <v>144</v>
      </c>
      <c r="AU304" s="248" t="s">
        <v>88</v>
      </c>
      <c r="AV304" s="14" t="s">
        <v>88</v>
      </c>
      <c r="AW304" s="14" t="s">
        <v>34</v>
      </c>
      <c r="AX304" s="14" t="s">
        <v>81</v>
      </c>
      <c r="AY304" s="248" t="s">
        <v>136</v>
      </c>
    </row>
    <row r="305" spans="1:65" s="16" customFormat="1" ht="11.25">
      <c r="B305" s="260"/>
      <c r="C305" s="261"/>
      <c r="D305" s="229" t="s">
        <v>144</v>
      </c>
      <c r="E305" s="262" t="s">
        <v>1</v>
      </c>
      <c r="F305" s="263" t="s">
        <v>173</v>
      </c>
      <c r="G305" s="261"/>
      <c r="H305" s="264">
        <v>26.053999999999998</v>
      </c>
      <c r="I305" s="265"/>
      <c r="J305" s="261"/>
      <c r="K305" s="261"/>
      <c r="L305" s="266"/>
      <c r="M305" s="267"/>
      <c r="N305" s="268"/>
      <c r="O305" s="268"/>
      <c r="P305" s="268"/>
      <c r="Q305" s="268"/>
      <c r="R305" s="268"/>
      <c r="S305" s="268"/>
      <c r="T305" s="269"/>
      <c r="AT305" s="270" t="s">
        <v>144</v>
      </c>
      <c r="AU305" s="270" t="s">
        <v>88</v>
      </c>
      <c r="AV305" s="16" t="s">
        <v>162</v>
      </c>
      <c r="AW305" s="16" t="s">
        <v>34</v>
      </c>
      <c r="AX305" s="16" t="s">
        <v>81</v>
      </c>
      <c r="AY305" s="270" t="s">
        <v>136</v>
      </c>
    </row>
    <row r="306" spans="1:65" s="15" customFormat="1" ht="11.25">
      <c r="B306" s="249"/>
      <c r="C306" s="250"/>
      <c r="D306" s="229" t="s">
        <v>144</v>
      </c>
      <c r="E306" s="251" t="s">
        <v>1</v>
      </c>
      <c r="F306" s="252" t="s">
        <v>161</v>
      </c>
      <c r="G306" s="250"/>
      <c r="H306" s="253">
        <v>61.274000000000001</v>
      </c>
      <c r="I306" s="254"/>
      <c r="J306" s="250"/>
      <c r="K306" s="250"/>
      <c r="L306" s="255"/>
      <c r="M306" s="256"/>
      <c r="N306" s="257"/>
      <c r="O306" s="257"/>
      <c r="P306" s="257"/>
      <c r="Q306" s="257"/>
      <c r="R306" s="257"/>
      <c r="S306" s="257"/>
      <c r="T306" s="258"/>
      <c r="AT306" s="259" t="s">
        <v>144</v>
      </c>
      <c r="AU306" s="259" t="s">
        <v>88</v>
      </c>
      <c r="AV306" s="15" t="s">
        <v>142</v>
      </c>
      <c r="AW306" s="15" t="s">
        <v>34</v>
      </c>
      <c r="AX306" s="15" t="s">
        <v>86</v>
      </c>
      <c r="AY306" s="259" t="s">
        <v>136</v>
      </c>
    </row>
    <row r="307" spans="1:65" s="2" customFormat="1" ht="24" customHeight="1">
      <c r="A307" s="35"/>
      <c r="B307" s="36"/>
      <c r="C307" s="213" t="s">
        <v>234</v>
      </c>
      <c r="D307" s="213" t="s">
        <v>138</v>
      </c>
      <c r="E307" s="214" t="s">
        <v>235</v>
      </c>
      <c r="F307" s="215" t="s">
        <v>236</v>
      </c>
      <c r="G307" s="216" t="s">
        <v>141</v>
      </c>
      <c r="H307" s="217">
        <v>245.096</v>
      </c>
      <c r="I307" s="218"/>
      <c r="J307" s="219">
        <f>ROUND(I307*H307,2)</f>
        <v>0</v>
      </c>
      <c r="K307" s="220"/>
      <c r="L307" s="40"/>
      <c r="M307" s="221" t="s">
        <v>1</v>
      </c>
      <c r="N307" s="222" t="s">
        <v>46</v>
      </c>
      <c r="O307" s="72"/>
      <c r="P307" s="223">
        <f>O307*H307</f>
        <v>0</v>
      </c>
      <c r="Q307" s="223">
        <v>0</v>
      </c>
      <c r="R307" s="223">
        <f>Q307*H307</f>
        <v>0</v>
      </c>
      <c r="S307" s="223">
        <v>0</v>
      </c>
      <c r="T307" s="224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25" t="s">
        <v>142</v>
      </c>
      <c r="AT307" s="225" t="s">
        <v>138</v>
      </c>
      <c r="AU307" s="225" t="s">
        <v>88</v>
      </c>
      <c r="AY307" s="18" t="s">
        <v>136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8" t="s">
        <v>86</v>
      </c>
      <c r="BK307" s="226">
        <f>ROUND(I307*H307,2)</f>
        <v>0</v>
      </c>
      <c r="BL307" s="18" t="s">
        <v>142</v>
      </c>
      <c r="BM307" s="225" t="s">
        <v>237</v>
      </c>
    </row>
    <row r="308" spans="1:65" s="13" customFormat="1" ht="11.25">
      <c r="B308" s="227"/>
      <c r="C308" s="228"/>
      <c r="D308" s="229" t="s">
        <v>144</v>
      </c>
      <c r="E308" s="230" t="s">
        <v>1</v>
      </c>
      <c r="F308" s="231" t="s">
        <v>151</v>
      </c>
      <c r="G308" s="228"/>
      <c r="H308" s="230" t="s">
        <v>1</v>
      </c>
      <c r="I308" s="232"/>
      <c r="J308" s="228"/>
      <c r="K308" s="228"/>
      <c r="L308" s="233"/>
      <c r="M308" s="234"/>
      <c r="N308" s="235"/>
      <c r="O308" s="235"/>
      <c r="P308" s="235"/>
      <c r="Q308" s="235"/>
      <c r="R308" s="235"/>
      <c r="S308" s="235"/>
      <c r="T308" s="236"/>
      <c r="AT308" s="237" t="s">
        <v>144</v>
      </c>
      <c r="AU308" s="237" t="s">
        <v>88</v>
      </c>
      <c r="AV308" s="13" t="s">
        <v>86</v>
      </c>
      <c r="AW308" s="13" t="s">
        <v>34</v>
      </c>
      <c r="AX308" s="13" t="s">
        <v>81</v>
      </c>
      <c r="AY308" s="237" t="s">
        <v>136</v>
      </c>
    </row>
    <row r="309" spans="1:65" s="14" customFormat="1" ht="11.25">
      <c r="B309" s="238"/>
      <c r="C309" s="239"/>
      <c r="D309" s="229" t="s">
        <v>144</v>
      </c>
      <c r="E309" s="240" t="s">
        <v>1</v>
      </c>
      <c r="F309" s="241" t="s">
        <v>152</v>
      </c>
      <c r="G309" s="239"/>
      <c r="H309" s="242">
        <v>9.24</v>
      </c>
      <c r="I309" s="243"/>
      <c r="J309" s="239"/>
      <c r="K309" s="239"/>
      <c r="L309" s="244"/>
      <c r="M309" s="245"/>
      <c r="N309" s="246"/>
      <c r="O309" s="246"/>
      <c r="P309" s="246"/>
      <c r="Q309" s="246"/>
      <c r="R309" s="246"/>
      <c r="S309" s="246"/>
      <c r="T309" s="247"/>
      <c r="AT309" s="248" t="s">
        <v>144</v>
      </c>
      <c r="AU309" s="248" t="s">
        <v>88</v>
      </c>
      <c r="AV309" s="14" t="s">
        <v>88</v>
      </c>
      <c r="AW309" s="14" t="s">
        <v>34</v>
      </c>
      <c r="AX309" s="14" t="s">
        <v>81</v>
      </c>
      <c r="AY309" s="248" t="s">
        <v>136</v>
      </c>
    </row>
    <row r="310" spans="1:65" s="13" customFormat="1" ht="11.25">
      <c r="B310" s="227"/>
      <c r="C310" s="228"/>
      <c r="D310" s="229" t="s">
        <v>144</v>
      </c>
      <c r="E310" s="230" t="s">
        <v>1</v>
      </c>
      <c r="F310" s="231" t="s">
        <v>153</v>
      </c>
      <c r="G310" s="228"/>
      <c r="H310" s="230" t="s">
        <v>1</v>
      </c>
      <c r="I310" s="232"/>
      <c r="J310" s="228"/>
      <c r="K310" s="228"/>
      <c r="L310" s="233"/>
      <c r="M310" s="234"/>
      <c r="N310" s="235"/>
      <c r="O310" s="235"/>
      <c r="P310" s="235"/>
      <c r="Q310" s="235"/>
      <c r="R310" s="235"/>
      <c r="S310" s="235"/>
      <c r="T310" s="236"/>
      <c r="AT310" s="237" t="s">
        <v>144</v>
      </c>
      <c r="AU310" s="237" t="s">
        <v>88</v>
      </c>
      <c r="AV310" s="13" t="s">
        <v>86</v>
      </c>
      <c r="AW310" s="13" t="s">
        <v>34</v>
      </c>
      <c r="AX310" s="13" t="s">
        <v>81</v>
      </c>
      <c r="AY310" s="237" t="s">
        <v>136</v>
      </c>
    </row>
    <row r="311" spans="1:65" s="14" customFormat="1" ht="11.25">
      <c r="B311" s="238"/>
      <c r="C311" s="239"/>
      <c r="D311" s="229" t="s">
        <v>144</v>
      </c>
      <c r="E311" s="240" t="s">
        <v>1</v>
      </c>
      <c r="F311" s="241" t="s">
        <v>154</v>
      </c>
      <c r="G311" s="239"/>
      <c r="H311" s="242">
        <v>6.48</v>
      </c>
      <c r="I311" s="243"/>
      <c r="J311" s="239"/>
      <c r="K311" s="239"/>
      <c r="L311" s="244"/>
      <c r="M311" s="245"/>
      <c r="N311" s="246"/>
      <c r="O311" s="246"/>
      <c r="P311" s="246"/>
      <c r="Q311" s="246"/>
      <c r="R311" s="246"/>
      <c r="S311" s="246"/>
      <c r="T311" s="247"/>
      <c r="AT311" s="248" t="s">
        <v>144</v>
      </c>
      <c r="AU311" s="248" t="s">
        <v>88</v>
      </c>
      <c r="AV311" s="14" t="s">
        <v>88</v>
      </c>
      <c r="AW311" s="14" t="s">
        <v>34</v>
      </c>
      <c r="AX311" s="14" t="s">
        <v>81</v>
      </c>
      <c r="AY311" s="248" t="s">
        <v>136</v>
      </c>
    </row>
    <row r="312" spans="1:65" s="13" customFormat="1" ht="11.25">
      <c r="B312" s="227"/>
      <c r="C312" s="228"/>
      <c r="D312" s="229" t="s">
        <v>144</v>
      </c>
      <c r="E312" s="230" t="s">
        <v>1</v>
      </c>
      <c r="F312" s="231" t="s">
        <v>155</v>
      </c>
      <c r="G312" s="228"/>
      <c r="H312" s="230" t="s">
        <v>1</v>
      </c>
      <c r="I312" s="232"/>
      <c r="J312" s="228"/>
      <c r="K312" s="228"/>
      <c r="L312" s="233"/>
      <c r="M312" s="234"/>
      <c r="N312" s="235"/>
      <c r="O312" s="235"/>
      <c r="P312" s="235"/>
      <c r="Q312" s="235"/>
      <c r="R312" s="235"/>
      <c r="S312" s="235"/>
      <c r="T312" s="236"/>
      <c r="AT312" s="237" t="s">
        <v>144</v>
      </c>
      <c r="AU312" s="237" t="s">
        <v>88</v>
      </c>
      <c r="AV312" s="13" t="s">
        <v>86</v>
      </c>
      <c r="AW312" s="13" t="s">
        <v>34</v>
      </c>
      <c r="AX312" s="13" t="s">
        <v>81</v>
      </c>
      <c r="AY312" s="237" t="s">
        <v>136</v>
      </c>
    </row>
    <row r="313" spans="1:65" s="14" customFormat="1" ht="11.25">
      <c r="B313" s="238"/>
      <c r="C313" s="239"/>
      <c r="D313" s="229" t="s">
        <v>144</v>
      </c>
      <c r="E313" s="240" t="s">
        <v>1</v>
      </c>
      <c r="F313" s="241" t="s">
        <v>156</v>
      </c>
      <c r="G313" s="239"/>
      <c r="H313" s="242">
        <v>6.84</v>
      </c>
      <c r="I313" s="243"/>
      <c r="J313" s="239"/>
      <c r="K313" s="239"/>
      <c r="L313" s="244"/>
      <c r="M313" s="245"/>
      <c r="N313" s="246"/>
      <c r="O313" s="246"/>
      <c r="P313" s="246"/>
      <c r="Q313" s="246"/>
      <c r="R313" s="246"/>
      <c r="S313" s="246"/>
      <c r="T313" s="247"/>
      <c r="AT313" s="248" t="s">
        <v>144</v>
      </c>
      <c r="AU313" s="248" t="s">
        <v>88</v>
      </c>
      <c r="AV313" s="14" t="s">
        <v>88</v>
      </c>
      <c r="AW313" s="14" t="s">
        <v>34</v>
      </c>
      <c r="AX313" s="14" t="s">
        <v>81</v>
      </c>
      <c r="AY313" s="248" t="s">
        <v>136</v>
      </c>
    </row>
    <row r="314" spans="1:65" s="13" customFormat="1" ht="11.25">
      <c r="B314" s="227"/>
      <c r="C314" s="228"/>
      <c r="D314" s="229" t="s">
        <v>144</v>
      </c>
      <c r="E314" s="230" t="s">
        <v>1</v>
      </c>
      <c r="F314" s="231" t="s">
        <v>157</v>
      </c>
      <c r="G314" s="228"/>
      <c r="H314" s="230" t="s">
        <v>1</v>
      </c>
      <c r="I314" s="232"/>
      <c r="J314" s="228"/>
      <c r="K314" s="228"/>
      <c r="L314" s="233"/>
      <c r="M314" s="234"/>
      <c r="N314" s="235"/>
      <c r="O314" s="235"/>
      <c r="P314" s="235"/>
      <c r="Q314" s="235"/>
      <c r="R314" s="235"/>
      <c r="S314" s="235"/>
      <c r="T314" s="236"/>
      <c r="AT314" s="237" t="s">
        <v>144</v>
      </c>
      <c r="AU314" s="237" t="s">
        <v>88</v>
      </c>
      <c r="AV314" s="13" t="s">
        <v>86</v>
      </c>
      <c r="AW314" s="13" t="s">
        <v>34</v>
      </c>
      <c r="AX314" s="13" t="s">
        <v>81</v>
      </c>
      <c r="AY314" s="237" t="s">
        <v>136</v>
      </c>
    </row>
    <row r="315" spans="1:65" s="14" customFormat="1" ht="11.25">
      <c r="B315" s="238"/>
      <c r="C315" s="239"/>
      <c r="D315" s="229" t="s">
        <v>144</v>
      </c>
      <c r="E315" s="240" t="s">
        <v>1</v>
      </c>
      <c r="F315" s="241" t="s">
        <v>158</v>
      </c>
      <c r="G315" s="239"/>
      <c r="H315" s="242">
        <v>3.42</v>
      </c>
      <c r="I315" s="243"/>
      <c r="J315" s="239"/>
      <c r="K315" s="239"/>
      <c r="L315" s="244"/>
      <c r="M315" s="245"/>
      <c r="N315" s="246"/>
      <c r="O315" s="246"/>
      <c r="P315" s="246"/>
      <c r="Q315" s="246"/>
      <c r="R315" s="246"/>
      <c r="S315" s="246"/>
      <c r="T315" s="247"/>
      <c r="AT315" s="248" t="s">
        <v>144</v>
      </c>
      <c r="AU315" s="248" t="s">
        <v>88</v>
      </c>
      <c r="AV315" s="14" t="s">
        <v>88</v>
      </c>
      <c r="AW315" s="14" t="s">
        <v>34</v>
      </c>
      <c r="AX315" s="14" t="s">
        <v>81</v>
      </c>
      <c r="AY315" s="248" t="s">
        <v>136</v>
      </c>
    </row>
    <row r="316" spans="1:65" s="13" customFormat="1" ht="11.25">
      <c r="B316" s="227"/>
      <c r="C316" s="228"/>
      <c r="D316" s="229" t="s">
        <v>144</v>
      </c>
      <c r="E316" s="230" t="s">
        <v>1</v>
      </c>
      <c r="F316" s="231" t="s">
        <v>159</v>
      </c>
      <c r="G316" s="228"/>
      <c r="H316" s="230" t="s">
        <v>1</v>
      </c>
      <c r="I316" s="232"/>
      <c r="J316" s="228"/>
      <c r="K316" s="228"/>
      <c r="L316" s="233"/>
      <c r="M316" s="234"/>
      <c r="N316" s="235"/>
      <c r="O316" s="235"/>
      <c r="P316" s="235"/>
      <c r="Q316" s="235"/>
      <c r="R316" s="235"/>
      <c r="S316" s="235"/>
      <c r="T316" s="236"/>
      <c r="AT316" s="237" t="s">
        <v>144</v>
      </c>
      <c r="AU316" s="237" t="s">
        <v>88</v>
      </c>
      <c r="AV316" s="13" t="s">
        <v>86</v>
      </c>
      <c r="AW316" s="13" t="s">
        <v>34</v>
      </c>
      <c r="AX316" s="13" t="s">
        <v>81</v>
      </c>
      <c r="AY316" s="237" t="s">
        <v>136</v>
      </c>
    </row>
    <row r="317" spans="1:65" s="14" customFormat="1" ht="11.25">
      <c r="B317" s="238"/>
      <c r="C317" s="239"/>
      <c r="D317" s="229" t="s">
        <v>144</v>
      </c>
      <c r="E317" s="240" t="s">
        <v>1</v>
      </c>
      <c r="F317" s="241" t="s">
        <v>160</v>
      </c>
      <c r="G317" s="239"/>
      <c r="H317" s="242">
        <v>9.24</v>
      </c>
      <c r="I317" s="243"/>
      <c r="J317" s="239"/>
      <c r="K317" s="239"/>
      <c r="L317" s="244"/>
      <c r="M317" s="245"/>
      <c r="N317" s="246"/>
      <c r="O317" s="246"/>
      <c r="P317" s="246"/>
      <c r="Q317" s="246"/>
      <c r="R317" s="246"/>
      <c r="S317" s="246"/>
      <c r="T317" s="247"/>
      <c r="AT317" s="248" t="s">
        <v>144</v>
      </c>
      <c r="AU317" s="248" t="s">
        <v>88</v>
      </c>
      <c r="AV317" s="14" t="s">
        <v>88</v>
      </c>
      <c r="AW317" s="14" t="s">
        <v>34</v>
      </c>
      <c r="AX317" s="14" t="s">
        <v>81</v>
      </c>
      <c r="AY317" s="248" t="s">
        <v>136</v>
      </c>
    </row>
    <row r="318" spans="1:65" s="16" customFormat="1" ht="11.25">
      <c r="B318" s="260"/>
      <c r="C318" s="261"/>
      <c r="D318" s="229" t="s">
        <v>144</v>
      </c>
      <c r="E318" s="262" t="s">
        <v>1</v>
      </c>
      <c r="F318" s="263" t="s">
        <v>173</v>
      </c>
      <c r="G318" s="261"/>
      <c r="H318" s="264">
        <v>35.22</v>
      </c>
      <c r="I318" s="265"/>
      <c r="J318" s="261"/>
      <c r="K318" s="261"/>
      <c r="L318" s="266"/>
      <c r="M318" s="267"/>
      <c r="N318" s="268"/>
      <c r="O318" s="268"/>
      <c r="P318" s="268"/>
      <c r="Q318" s="268"/>
      <c r="R318" s="268"/>
      <c r="S318" s="268"/>
      <c r="T318" s="269"/>
      <c r="AT318" s="270" t="s">
        <v>144</v>
      </c>
      <c r="AU318" s="270" t="s">
        <v>88</v>
      </c>
      <c r="AV318" s="16" t="s">
        <v>162</v>
      </c>
      <c r="AW318" s="16" t="s">
        <v>34</v>
      </c>
      <c r="AX318" s="16" t="s">
        <v>81</v>
      </c>
      <c r="AY318" s="270" t="s">
        <v>136</v>
      </c>
    </row>
    <row r="319" spans="1:65" s="13" customFormat="1" ht="11.25">
      <c r="B319" s="227"/>
      <c r="C319" s="228"/>
      <c r="D319" s="229" t="s">
        <v>144</v>
      </c>
      <c r="E319" s="230" t="s">
        <v>1</v>
      </c>
      <c r="F319" s="231" t="s">
        <v>169</v>
      </c>
      <c r="G319" s="228"/>
      <c r="H319" s="230" t="s">
        <v>1</v>
      </c>
      <c r="I319" s="232"/>
      <c r="J319" s="228"/>
      <c r="K319" s="228"/>
      <c r="L319" s="233"/>
      <c r="M319" s="234"/>
      <c r="N319" s="235"/>
      <c r="O319" s="235"/>
      <c r="P319" s="235"/>
      <c r="Q319" s="235"/>
      <c r="R319" s="235"/>
      <c r="S319" s="235"/>
      <c r="T319" s="236"/>
      <c r="AT319" s="237" t="s">
        <v>144</v>
      </c>
      <c r="AU319" s="237" t="s">
        <v>88</v>
      </c>
      <c r="AV319" s="13" t="s">
        <v>86</v>
      </c>
      <c r="AW319" s="13" t="s">
        <v>34</v>
      </c>
      <c r="AX319" s="13" t="s">
        <v>81</v>
      </c>
      <c r="AY319" s="237" t="s">
        <v>136</v>
      </c>
    </row>
    <row r="320" spans="1:65" s="14" customFormat="1" ht="11.25">
      <c r="B320" s="238"/>
      <c r="C320" s="239"/>
      <c r="D320" s="229" t="s">
        <v>144</v>
      </c>
      <c r="E320" s="240" t="s">
        <v>1</v>
      </c>
      <c r="F320" s="241" t="s">
        <v>170</v>
      </c>
      <c r="G320" s="239"/>
      <c r="H320" s="242">
        <v>5.5439999999999996</v>
      </c>
      <c r="I320" s="243"/>
      <c r="J320" s="239"/>
      <c r="K320" s="239"/>
      <c r="L320" s="244"/>
      <c r="M320" s="245"/>
      <c r="N320" s="246"/>
      <c r="O320" s="246"/>
      <c r="P320" s="246"/>
      <c r="Q320" s="246"/>
      <c r="R320" s="246"/>
      <c r="S320" s="246"/>
      <c r="T320" s="247"/>
      <c r="AT320" s="248" t="s">
        <v>144</v>
      </c>
      <c r="AU320" s="248" t="s">
        <v>88</v>
      </c>
      <c r="AV320" s="14" t="s">
        <v>88</v>
      </c>
      <c r="AW320" s="14" t="s">
        <v>34</v>
      </c>
      <c r="AX320" s="14" t="s">
        <v>81</v>
      </c>
      <c r="AY320" s="248" t="s">
        <v>136</v>
      </c>
    </row>
    <row r="321" spans="1:65" s="13" customFormat="1" ht="11.25">
      <c r="B321" s="227"/>
      <c r="C321" s="228"/>
      <c r="D321" s="229" t="s">
        <v>144</v>
      </c>
      <c r="E321" s="230" t="s">
        <v>1</v>
      </c>
      <c r="F321" s="231" t="s">
        <v>171</v>
      </c>
      <c r="G321" s="228"/>
      <c r="H321" s="230" t="s">
        <v>1</v>
      </c>
      <c r="I321" s="232"/>
      <c r="J321" s="228"/>
      <c r="K321" s="228"/>
      <c r="L321" s="233"/>
      <c r="M321" s="234"/>
      <c r="N321" s="235"/>
      <c r="O321" s="235"/>
      <c r="P321" s="235"/>
      <c r="Q321" s="235"/>
      <c r="R321" s="235"/>
      <c r="S321" s="235"/>
      <c r="T321" s="236"/>
      <c r="AT321" s="237" t="s">
        <v>144</v>
      </c>
      <c r="AU321" s="237" t="s">
        <v>88</v>
      </c>
      <c r="AV321" s="13" t="s">
        <v>86</v>
      </c>
      <c r="AW321" s="13" t="s">
        <v>34</v>
      </c>
      <c r="AX321" s="13" t="s">
        <v>81</v>
      </c>
      <c r="AY321" s="237" t="s">
        <v>136</v>
      </c>
    </row>
    <row r="322" spans="1:65" s="14" customFormat="1" ht="11.25">
      <c r="B322" s="238"/>
      <c r="C322" s="239"/>
      <c r="D322" s="229" t="s">
        <v>144</v>
      </c>
      <c r="E322" s="240" t="s">
        <v>1</v>
      </c>
      <c r="F322" s="241" t="s">
        <v>172</v>
      </c>
      <c r="G322" s="239"/>
      <c r="H322" s="242">
        <v>8.5500000000000007</v>
      </c>
      <c r="I322" s="243"/>
      <c r="J322" s="239"/>
      <c r="K322" s="239"/>
      <c r="L322" s="244"/>
      <c r="M322" s="245"/>
      <c r="N322" s="246"/>
      <c r="O322" s="246"/>
      <c r="P322" s="246"/>
      <c r="Q322" s="246"/>
      <c r="R322" s="246"/>
      <c r="S322" s="246"/>
      <c r="T322" s="247"/>
      <c r="AT322" s="248" t="s">
        <v>144</v>
      </c>
      <c r="AU322" s="248" t="s">
        <v>88</v>
      </c>
      <c r="AV322" s="14" t="s">
        <v>88</v>
      </c>
      <c r="AW322" s="14" t="s">
        <v>34</v>
      </c>
      <c r="AX322" s="14" t="s">
        <v>81</v>
      </c>
      <c r="AY322" s="248" t="s">
        <v>136</v>
      </c>
    </row>
    <row r="323" spans="1:65" s="13" customFormat="1" ht="11.25">
      <c r="B323" s="227"/>
      <c r="C323" s="228"/>
      <c r="D323" s="229" t="s">
        <v>144</v>
      </c>
      <c r="E323" s="230" t="s">
        <v>1</v>
      </c>
      <c r="F323" s="231" t="s">
        <v>174</v>
      </c>
      <c r="G323" s="228"/>
      <c r="H323" s="230" t="s">
        <v>1</v>
      </c>
      <c r="I323" s="232"/>
      <c r="J323" s="228"/>
      <c r="K323" s="228"/>
      <c r="L323" s="233"/>
      <c r="M323" s="234"/>
      <c r="N323" s="235"/>
      <c r="O323" s="235"/>
      <c r="P323" s="235"/>
      <c r="Q323" s="235"/>
      <c r="R323" s="235"/>
      <c r="S323" s="235"/>
      <c r="T323" s="236"/>
      <c r="AT323" s="237" t="s">
        <v>144</v>
      </c>
      <c r="AU323" s="237" t="s">
        <v>88</v>
      </c>
      <c r="AV323" s="13" t="s">
        <v>86</v>
      </c>
      <c r="AW323" s="13" t="s">
        <v>34</v>
      </c>
      <c r="AX323" s="13" t="s">
        <v>81</v>
      </c>
      <c r="AY323" s="237" t="s">
        <v>136</v>
      </c>
    </row>
    <row r="324" spans="1:65" s="14" customFormat="1" ht="11.25">
      <c r="B324" s="238"/>
      <c r="C324" s="239"/>
      <c r="D324" s="229" t="s">
        <v>144</v>
      </c>
      <c r="E324" s="240" t="s">
        <v>1</v>
      </c>
      <c r="F324" s="241" t="s">
        <v>175</v>
      </c>
      <c r="G324" s="239"/>
      <c r="H324" s="242">
        <v>11.96</v>
      </c>
      <c r="I324" s="243"/>
      <c r="J324" s="239"/>
      <c r="K324" s="239"/>
      <c r="L324" s="244"/>
      <c r="M324" s="245"/>
      <c r="N324" s="246"/>
      <c r="O324" s="246"/>
      <c r="P324" s="246"/>
      <c r="Q324" s="246"/>
      <c r="R324" s="246"/>
      <c r="S324" s="246"/>
      <c r="T324" s="247"/>
      <c r="AT324" s="248" t="s">
        <v>144</v>
      </c>
      <c r="AU324" s="248" t="s">
        <v>88</v>
      </c>
      <c r="AV324" s="14" t="s">
        <v>88</v>
      </c>
      <c r="AW324" s="14" t="s">
        <v>34</v>
      </c>
      <c r="AX324" s="14" t="s">
        <v>81</v>
      </c>
      <c r="AY324" s="248" t="s">
        <v>136</v>
      </c>
    </row>
    <row r="325" spans="1:65" s="16" customFormat="1" ht="11.25">
      <c r="B325" s="260"/>
      <c r="C325" s="261"/>
      <c r="D325" s="229" t="s">
        <v>144</v>
      </c>
      <c r="E325" s="262" t="s">
        <v>1</v>
      </c>
      <c r="F325" s="263" t="s">
        <v>173</v>
      </c>
      <c r="G325" s="261"/>
      <c r="H325" s="264">
        <v>26.053999999999998</v>
      </c>
      <c r="I325" s="265"/>
      <c r="J325" s="261"/>
      <c r="K325" s="261"/>
      <c r="L325" s="266"/>
      <c r="M325" s="267"/>
      <c r="N325" s="268"/>
      <c r="O325" s="268"/>
      <c r="P325" s="268"/>
      <c r="Q325" s="268"/>
      <c r="R325" s="268"/>
      <c r="S325" s="268"/>
      <c r="T325" s="269"/>
      <c r="AT325" s="270" t="s">
        <v>144</v>
      </c>
      <c r="AU325" s="270" t="s">
        <v>88</v>
      </c>
      <c r="AV325" s="16" t="s">
        <v>162</v>
      </c>
      <c r="AW325" s="16" t="s">
        <v>34</v>
      </c>
      <c r="AX325" s="16" t="s">
        <v>81</v>
      </c>
      <c r="AY325" s="270" t="s">
        <v>136</v>
      </c>
    </row>
    <row r="326" spans="1:65" s="15" customFormat="1" ht="11.25">
      <c r="B326" s="249"/>
      <c r="C326" s="250"/>
      <c r="D326" s="229" t="s">
        <v>144</v>
      </c>
      <c r="E326" s="251" t="s">
        <v>1</v>
      </c>
      <c r="F326" s="252" t="s">
        <v>161</v>
      </c>
      <c r="G326" s="250"/>
      <c r="H326" s="253">
        <v>61.274000000000001</v>
      </c>
      <c r="I326" s="254"/>
      <c r="J326" s="250"/>
      <c r="K326" s="250"/>
      <c r="L326" s="255"/>
      <c r="M326" s="256"/>
      <c r="N326" s="257"/>
      <c r="O326" s="257"/>
      <c r="P326" s="257"/>
      <c r="Q326" s="257"/>
      <c r="R326" s="257"/>
      <c r="S326" s="257"/>
      <c r="T326" s="258"/>
      <c r="AT326" s="259" t="s">
        <v>144</v>
      </c>
      <c r="AU326" s="259" t="s">
        <v>88</v>
      </c>
      <c r="AV326" s="15" t="s">
        <v>142</v>
      </c>
      <c r="AW326" s="15" t="s">
        <v>34</v>
      </c>
      <c r="AX326" s="15" t="s">
        <v>86</v>
      </c>
      <c r="AY326" s="259" t="s">
        <v>136</v>
      </c>
    </row>
    <row r="327" spans="1:65" s="14" customFormat="1" ht="11.25">
      <c r="B327" s="238"/>
      <c r="C327" s="239"/>
      <c r="D327" s="229" t="s">
        <v>144</v>
      </c>
      <c r="E327" s="239"/>
      <c r="F327" s="241" t="s">
        <v>238</v>
      </c>
      <c r="G327" s="239"/>
      <c r="H327" s="242">
        <v>245.096</v>
      </c>
      <c r="I327" s="243"/>
      <c r="J327" s="239"/>
      <c r="K327" s="239"/>
      <c r="L327" s="244"/>
      <c r="M327" s="245"/>
      <c r="N327" s="246"/>
      <c r="O327" s="246"/>
      <c r="P327" s="246"/>
      <c r="Q327" s="246"/>
      <c r="R327" s="246"/>
      <c r="S327" s="246"/>
      <c r="T327" s="247"/>
      <c r="AT327" s="248" t="s">
        <v>144</v>
      </c>
      <c r="AU327" s="248" t="s">
        <v>88</v>
      </c>
      <c r="AV327" s="14" t="s">
        <v>88</v>
      </c>
      <c r="AW327" s="14" t="s">
        <v>4</v>
      </c>
      <c r="AX327" s="14" t="s">
        <v>86</v>
      </c>
      <c r="AY327" s="248" t="s">
        <v>136</v>
      </c>
    </row>
    <row r="328" spans="1:65" s="2" customFormat="1" ht="24" customHeight="1">
      <c r="A328" s="35"/>
      <c r="B328" s="36"/>
      <c r="C328" s="213" t="s">
        <v>239</v>
      </c>
      <c r="D328" s="213" t="s">
        <v>138</v>
      </c>
      <c r="E328" s="214" t="s">
        <v>240</v>
      </c>
      <c r="F328" s="215" t="s">
        <v>241</v>
      </c>
      <c r="G328" s="216" t="s">
        <v>141</v>
      </c>
      <c r="H328" s="217">
        <v>5</v>
      </c>
      <c r="I328" s="218"/>
      <c r="J328" s="219">
        <f>ROUND(I328*H328,2)</f>
        <v>0</v>
      </c>
      <c r="K328" s="220"/>
      <c r="L328" s="40"/>
      <c r="M328" s="221" t="s">
        <v>1</v>
      </c>
      <c r="N328" s="222" t="s">
        <v>46</v>
      </c>
      <c r="O328" s="72"/>
      <c r="P328" s="223">
        <f>O328*H328</f>
        <v>0</v>
      </c>
      <c r="Q328" s="223">
        <v>0</v>
      </c>
      <c r="R328" s="223">
        <f>Q328*H328</f>
        <v>0</v>
      </c>
      <c r="S328" s="223">
        <v>0</v>
      </c>
      <c r="T328" s="224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25" t="s">
        <v>142</v>
      </c>
      <c r="AT328" s="225" t="s">
        <v>138</v>
      </c>
      <c r="AU328" s="225" t="s">
        <v>88</v>
      </c>
      <c r="AY328" s="18" t="s">
        <v>136</v>
      </c>
      <c r="BE328" s="226">
        <f>IF(N328="základní",J328,0)</f>
        <v>0</v>
      </c>
      <c r="BF328" s="226">
        <f>IF(N328="snížená",J328,0)</f>
        <v>0</v>
      </c>
      <c r="BG328" s="226">
        <f>IF(N328="zákl. přenesená",J328,0)</f>
        <v>0</v>
      </c>
      <c r="BH328" s="226">
        <f>IF(N328="sníž. přenesená",J328,0)</f>
        <v>0</v>
      </c>
      <c r="BI328" s="226">
        <f>IF(N328="nulová",J328,0)</f>
        <v>0</v>
      </c>
      <c r="BJ328" s="18" t="s">
        <v>86</v>
      </c>
      <c r="BK328" s="226">
        <f>ROUND(I328*H328,2)</f>
        <v>0</v>
      </c>
      <c r="BL328" s="18" t="s">
        <v>142</v>
      </c>
      <c r="BM328" s="225" t="s">
        <v>242</v>
      </c>
    </row>
    <row r="329" spans="1:65" s="2" customFormat="1" ht="24" customHeight="1">
      <c r="A329" s="35"/>
      <c r="B329" s="36"/>
      <c r="C329" s="213" t="s">
        <v>243</v>
      </c>
      <c r="D329" s="213" t="s">
        <v>138</v>
      </c>
      <c r="E329" s="214" t="s">
        <v>244</v>
      </c>
      <c r="F329" s="215" t="s">
        <v>245</v>
      </c>
      <c r="G329" s="216" t="s">
        <v>141</v>
      </c>
      <c r="H329" s="217">
        <v>20</v>
      </c>
      <c r="I329" s="218"/>
      <c r="J329" s="219">
        <f>ROUND(I329*H329,2)</f>
        <v>0</v>
      </c>
      <c r="K329" s="220"/>
      <c r="L329" s="40"/>
      <c r="M329" s="221" t="s">
        <v>1</v>
      </c>
      <c r="N329" s="222" t="s">
        <v>46</v>
      </c>
      <c r="O329" s="72"/>
      <c r="P329" s="223">
        <f>O329*H329</f>
        <v>0</v>
      </c>
      <c r="Q329" s="223">
        <v>0</v>
      </c>
      <c r="R329" s="223">
        <f>Q329*H329</f>
        <v>0</v>
      </c>
      <c r="S329" s="223">
        <v>0</v>
      </c>
      <c r="T329" s="224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25" t="s">
        <v>142</v>
      </c>
      <c r="AT329" s="225" t="s">
        <v>138</v>
      </c>
      <c r="AU329" s="225" t="s">
        <v>88</v>
      </c>
      <c r="AY329" s="18" t="s">
        <v>136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8" t="s">
        <v>86</v>
      </c>
      <c r="BK329" s="226">
        <f>ROUND(I329*H329,2)</f>
        <v>0</v>
      </c>
      <c r="BL329" s="18" t="s">
        <v>142</v>
      </c>
      <c r="BM329" s="225" t="s">
        <v>246</v>
      </c>
    </row>
    <row r="330" spans="1:65" s="14" customFormat="1" ht="11.25">
      <c r="B330" s="238"/>
      <c r="C330" s="239"/>
      <c r="D330" s="229" t="s">
        <v>144</v>
      </c>
      <c r="E330" s="239"/>
      <c r="F330" s="241" t="s">
        <v>247</v>
      </c>
      <c r="G330" s="239"/>
      <c r="H330" s="242">
        <v>20</v>
      </c>
      <c r="I330" s="243"/>
      <c r="J330" s="239"/>
      <c r="K330" s="239"/>
      <c r="L330" s="244"/>
      <c r="M330" s="245"/>
      <c r="N330" s="246"/>
      <c r="O330" s="246"/>
      <c r="P330" s="246"/>
      <c r="Q330" s="246"/>
      <c r="R330" s="246"/>
      <c r="S330" s="246"/>
      <c r="T330" s="247"/>
      <c r="AT330" s="248" t="s">
        <v>144</v>
      </c>
      <c r="AU330" s="248" t="s">
        <v>88</v>
      </c>
      <c r="AV330" s="14" t="s">
        <v>88</v>
      </c>
      <c r="AW330" s="14" t="s">
        <v>4</v>
      </c>
      <c r="AX330" s="14" t="s">
        <v>86</v>
      </c>
      <c r="AY330" s="248" t="s">
        <v>136</v>
      </c>
    </row>
    <row r="331" spans="1:65" s="2" customFormat="1" ht="24" customHeight="1">
      <c r="A331" s="35"/>
      <c r="B331" s="36"/>
      <c r="C331" s="213" t="s">
        <v>248</v>
      </c>
      <c r="D331" s="213" t="s">
        <v>138</v>
      </c>
      <c r="E331" s="214" t="s">
        <v>249</v>
      </c>
      <c r="F331" s="215" t="s">
        <v>250</v>
      </c>
      <c r="G331" s="216" t="s">
        <v>141</v>
      </c>
      <c r="H331" s="217">
        <v>66.274000000000001</v>
      </c>
      <c r="I331" s="218"/>
      <c r="J331" s="219">
        <f>ROUND(I331*H331,2)</f>
        <v>0</v>
      </c>
      <c r="K331" s="220"/>
      <c r="L331" s="40"/>
      <c r="M331" s="221" t="s">
        <v>1</v>
      </c>
      <c r="N331" s="222" t="s">
        <v>46</v>
      </c>
      <c r="O331" s="72"/>
      <c r="P331" s="223">
        <f>O331*H331</f>
        <v>0</v>
      </c>
      <c r="Q331" s="223">
        <v>0</v>
      </c>
      <c r="R331" s="223">
        <f>Q331*H331</f>
        <v>0</v>
      </c>
      <c r="S331" s="223">
        <v>0</v>
      </c>
      <c r="T331" s="224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25" t="s">
        <v>142</v>
      </c>
      <c r="AT331" s="225" t="s">
        <v>138</v>
      </c>
      <c r="AU331" s="225" t="s">
        <v>88</v>
      </c>
      <c r="AY331" s="18" t="s">
        <v>136</v>
      </c>
      <c r="BE331" s="226">
        <f>IF(N331="základní",J331,0)</f>
        <v>0</v>
      </c>
      <c r="BF331" s="226">
        <f>IF(N331="snížená",J331,0)</f>
        <v>0</v>
      </c>
      <c r="BG331" s="226">
        <f>IF(N331="zákl. přenesená",J331,0)</f>
        <v>0</v>
      </c>
      <c r="BH331" s="226">
        <f>IF(N331="sníž. přenesená",J331,0)</f>
        <v>0</v>
      </c>
      <c r="BI331" s="226">
        <f>IF(N331="nulová",J331,0)</f>
        <v>0</v>
      </c>
      <c r="BJ331" s="18" t="s">
        <v>86</v>
      </c>
      <c r="BK331" s="226">
        <f>ROUND(I331*H331,2)</f>
        <v>0</v>
      </c>
      <c r="BL331" s="18" t="s">
        <v>142</v>
      </c>
      <c r="BM331" s="225" t="s">
        <v>251</v>
      </c>
    </row>
    <row r="332" spans="1:65" s="13" customFormat="1" ht="11.25">
      <c r="B332" s="227"/>
      <c r="C332" s="228"/>
      <c r="D332" s="229" t="s">
        <v>144</v>
      </c>
      <c r="E332" s="230" t="s">
        <v>1</v>
      </c>
      <c r="F332" s="231" t="s">
        <v>151</v>
      </c>
      <c r="G332" s="228"/>
      <c r="H332" s="230" t="s">
        <v>1</v>
      </c>
      <c r="I332" s="232"/>
      <c r="J332" s="228"/>
      <c r="K332" s="228"/>
      <c r="L332" s="233"/>
      <c r="M332" s="234"/>
      <c r="N332" s="235"/>
      <c r="O332" s="235"/>
      <c r="P332" s="235"/>
      <c r="Q332" s="235"/>
      <c r="R332" s="235"/>
      <c r="S332" s="235"/>
      <c r="T332" s="236"/>
      <c r="AT332" s="237" t="s">
        <v>144</v>
      </c>
      <c r="AU332" s="237" t="s">
        <v>88</v>
      </c>
      <c r="AV332" s="13" t="s">
        <v>86</v>
      </c>
      <c r="AW332" s="13" t="s">
        <v>34</v>
      </c>
      <c r="AX332" s="13" t="s">
        <v>81</v>
      </c>
      <c r="AY332" s="237" t="s">
        <v>136</v>
      </c>
    </row>
    <row r="333" spans="1:65" s="14" customFormat="1" ht="11.25">
      <c r="B333" s="238"/>
      <c r="C333" s="239"/>
      <c r="D333" s="229" t="s">
        <v>144</v>
      </c>
      <c r="E333" s="240" t="s">
        <v>1</v>
      </c>
      <c r="F333" s="241" t="s">
        <v>152</v>
      </c>
      <c r="G333" s="239"/>
      <c r="H333" s="242">
        <v>9.24</v>
      </c>
      <c r="I333" s="243"/>
      <c r="J333" s="239"/>
      <c r="K333" s="239"/>
      <c r="L333" s="244"/>
      <c r="M333" s="245"/>
      <c r="N333" s="246"/>
      <c r="O333" s="246"/>
      <c r="P333" s="246"/>
      <c r="Q333" s="246"/>
      <c r="R333" s="246"/>
      <c r="S333" s="246"/>
      <c r="T333" s="247"/>
      <c r="AT333" s="248" t="s">
        <v>144</v>
      </c>
      <c r="AU333" s="248" t="s">
        <v>88</v>
      </c>
      <c r="AV333" s="14" t="s">
        <v>88</v>
      </c>
      <c r="AW333" s="14" t="s">
        <v>34</v>
      </c>
      <c r="AX333" s="14" t="s">
        <v>81</v>
      </c>
      <c r="AY333" s="248" t="s">
        <v>136</v>
      </c>
    </row>
    <row r="334" spans="1:65" s="13" customFormat="1" ht="11.25">
      <c r="B334" s="227"/>
      <c r="C334" s="228"/>
      <c r="D334" s="229" t="s">
        <v>144</v>
      </c>
      <c r="E334" s="230" t="s">
        <v>1</v>
      </c>
      <c r="F334" s="231" t="s">
        <v>153</v>
      </c>
      <c r="G334" s="228"/>
      <c r="H334" s="230" t="s">
        <v>1</v>
      </c>
      <c r="I334" s="232"/>
      <c r="J334" s="228"/>
      <c r="K334" s="228"/>
      <c r="L334" s="233"/>
      <c r="M334" s="234"/>
      <c r="N334" s="235"/>
      <c r="O334" s="235"/>
      <c r="P334" s="235"/>
      <c r="Q334" s="235"/>
      <c r="R334" s="235"/>
      <c r="S334" s="235"/>
      <c r="T334" s="236"/>
      <c r="AT334" s="237" t="s">
        <v>144</v>
      </c>
      <c r="AU334" s="237" t="s">
        <v>88</v>
      </c>
      <c r="AV334" s="13" t="s">
        <v>86</v>
      </c>
      <c r="AW334" s="13" t="s">
        <v>34</v>
      </c>
      <c r="AX334" s="13" t="s">
        <v>81</v>
      </c>
      <c r="AY334" s="237" t="s">
        <v>136</v>
      </c>
    </row>
    <row r="335" spans="1:65" s="14" customFormat="1" ht="11.25">
      <c r="B335" s="238"/>
      <c r="C335" s="239"/>
      <c r="D335" s="229" t="s">
        <v>144</v>
      </c>
      <c r="E335" s="240" t="s">
        <v>1</v>
      </c>
      <c r="F335" s="241" t="s">
        <v>154</v>
      </c>
      <c r="G335" s="239"/>
      <c r="H335" s="242">
        <v>6.48</v>
      </c>
      <c r="I335" s="243"/>
      <c r="J335" s="239"/>
      <c r="K335" s="239"/>
      <c r="L335" s="244"/>
      <c r="M335" s="245"/>
      <c r="N335" s="246"/>
      <c r="O335" s="246"/>
      <c r="P335" s="246"/>
      <c r="Q335" s="246"/>
      <c r="R335" s="246"/>
      <c r="S335" s="246"/>
      <c r="T335" s="247"/>
      <c r="AT335" s="248" t="s">
        <v>144</v>
      </c>
      <c r="AU335" s="248" t="s">
        <v>88</v>
      </c>
      <c r="AV335" s="14" t="s">
        <v>88</v>
      </c>
      <c r="AW335" s="14" t="s">
        <v>34</v>
      </c>
      <c r="AX335" s="14" t="s">
        <v>81</v>
      </c>
      <c r="AY335" s="248" t="s">
        <v>136</v>
      </c>
    </row>
    <row r="336" spans="1:65" s="13" customFormat="1" ht="11.25">
      <c r="B336" s="227"/>
      <c r="C336" s="228"/>
      <c r="D336" s="229" t="s">
        <v>144</v>
      </c>
      <c r="E336" s="230" t="s">
        <v>1</v>
      </c>
      <c r="F336" s="231" t="s">
        <v>155</v>
      </c>
      <c r="G336" s="228"/>
      <c r="H336" s="230" t="s">
        <v>1</v>
      </c>
      <c r="I336" s="232"/>
      <c r="J336" s="228"/>
      <c r="K336" s="228"/>
      <c r="L336" s="233"/>
      <c r="M336" s="234"/>
      <c r="N336" s="235"/>
      <c r="O336" s="235"/>
      <c r="P336" s="235"/>
      <c r="Q336" s="235"/>
      <c r="R336" s="235"/>
      <c r="S336" s="235"/>
      <c r="T336" s="236"/>
      <c r="AT336" s="237" t="s">
        <v>144</v>
      </c>
      <c r="AU336" s="237" t="s">
        <v>88</v>
      </c>
      <c r="AV336" s="13" t="s">
        <v>86</v>
      </c>
      <c r="AW336" s="13" t="s">
        <v>34</v>
      </c>
      <c r="AX336" s="13" t="s">
        <v>81</v>
      </c>
      <c r="AY336" s="237" t="s">
        <v>136</v>
      </c>
    </row>
    <row r="337" spans="1:65" s="14" customFormat="1" ht="11.25">
      <c r="B337" s="238"/>
      <c r="C337" s="239"/>
      <c r="D337" s="229" t="s">
        <v>144</v>
      </c>
      <c r="E337" s="240" t="s">
        <v>1</v>
      </c>
      <c r="F337" s="241" t="s">
        <v>156</v>
      </c>
      <c r="G337" s="239"/>
      <c r="H337" s="242">
        <v>6.84</v>
      </c>
      <c r="I337" s="243"/>
      <c r="J337" s="239"/>
      <c r="K337" s="239"/>
      <c r="L337" s="244"/>
      <c r="M337" s="245"/>
      <c r="N337" s="246"/>
      <c r="O337" s="246"/>
      <c r="P337" s="246"/>
      <c r="Q337" s="246"/>
      <c r="R337" s="246"/>
      <c r="S337" s="246"/>
      <c r="T337" s="247"/>
      <c r="AT337" s="248" t="s">
        <v>144</v>
      </c>
      <c r="AU337" s="248" t="s">
        <v>88</v>
      </c>
      <c r="AV337" s="14" t="s">
        <v>88</v>
      </c>
      <c r="AW337" s="14" t="s">
        <v>34</v>
      </c>
      <c r="AX337" s="14" t="s">
        <v>81</v>
      </c>
      <c r="AY337" s="248" t="s">
        <v>136</v>
      </c>
    </row>
    <row r="338" spans="1:65" s="13" customFormat="1" ht="11.25">
      <c r="B338" s="227"/>
      <c r="C338" s="228"/>
      <c r="D338" s="229" t="s">
        <v>144</v>
      </c>
      <c r="E338" s="230" t="s">
        <v>1</v>
      </c>
      <c r="F338" s="231" t="s">
        <v>157</v>
      </c>
      <c r="G338" s="228"/>
      <c r="H338" s="230" t="s">
        <v>1</v>
      </c>
      <c r="I338" s="232"/>
      <c r="J338" s="228"/>
      <c r="K338" s="228"/>
      <c r="L338" s="233"/>
      <c r="M338" s="234"/>
      <c r="N338" s="235"/>
      <c r="O338" s="235"/>
      <c r="P338" s="235"/>
      <c r="Q338" s="235"/>
      <c r="R338" s="235"/>
      <c r="S338" s="235"/>
      <c r="T338" s="236"/>
      <c r="AT338" s="237" t="s">
        <v>144</v>
      </c>
      <c r="AU338" s="237" t="s">
        <v>88</v>
      </c>
      <c r="AV338" s="13" t="s">
        <v>86</v>
      </c>
      <c r="AW338" s="13" t="s">
        <v>34</v>
      </c>
      <c r="AX338" s="13" t="s">
        <v>81</v>
      </c>
      <c r="AY338" s="237" t="s">
        <v>136</v>
      </c>
    </row>
    <row r="339" spans="1:65" s="14" customFormat="1" ht="11.25">
      <c r="B339" s="238"/>
      <c r="C339" s="239"/>
      <c r="D339" s="229" t="s">
        <v>144</v>
      </c>
      <c r="E339" s="240" t="s">
        <v>1</v>
      </c>
      <c r="F339" s="241" t="s">
        <v>158</v>
      </c>
      <c r="G339" s="239"/>
      <c r="H339" s="242">
        <v>3.42</v>
      </c>
      <c r="I339" s="243"/>
      <c r="J339" s="239"/>
      <c r="K339" s="239"/>
      <c r="L339" s="244"/>
      <c r="M339" s="245"/>
      <c r="N339" s="246"/>
      <c r="O339" s="246"/>
      <c r="P339" s="246"/>
      <c r="Q339" s="246"/>
      <c r="R339" s="246"/>
      <c r="S339" s="246"/>
      <c r="T339" s="247"/>
      <c r="AT339" s="248" t="s">
        <v>144</v>
      </c>
      <c r="AU339" s="248" t="s">
        <v>88</v>
      </c>
      <c r="AV339" s="14" t="s">
        <v>88</v>
      </c>
      <c r="AW339" s="14" t="s">
        <v>34</v>
      </c>
      <c r="AX339" s="14" t="s">
        <v>81</v>
      </c>
      <c r="AY339" s="248" t="s">
        <v>136</v>
      </c>
    </row>
    <row r="340" spans="1:65" s="13" customFormat="1" ht="11.25">
      <c r="B340" s="227"/>
      <c r="C340" s="228"/>
      <c r="D340" s="229" t="s">
        <v>144</v>
      </c>
      <c r="E340" s="230" t="s">
        <v>1</v>
      </c>
      <c r="F340" s="231" t="s">
        <v>159</v>
      </c>
      <c r="G340" s="228"/>
      <c r="H340" s="230" t="s">
        <v>1</v>
      </c>
      <c r="I340" s="232"/>
      <c r="J340" s="228"/>
      <c r="K340" s="228"/>
      <c r="L340" s="233"/>
      <c r="M340" s="234"/>
      <c r="N340" s="235"/>
      <c r="O340" s="235"/>
      <c r="P340" s="235"/>
      <c r="Q340" s="235"/>
      <c r="R340" s="235"/>
      <c r="S340" s="235"/>
      <c r="T340" s="236"/>
      <c r="AT340" s="237" t="s">
        <v>144</v>
      </c>
      <c r="AU340" s="237" t="s">
        <v>88</v>
      </c>
      <c r="AV340" s="13" t="s">
        <v>86</v>
      </c>
      <c r="AW340" s="13" t="s">
        <v>34</v>
      </c>
      <c r="AX340" s="13" t="s">
        <v>81</v>
      </c>
      <c r="AY340" s="237" t="s">
        <v>136</v>
      </c>
    </row>
    <row r="341" spans="1:65" s="14" customFormat="1" ht="11.25">
      <c r="B341" s="238"/>
      <c r="C341" s="239"/>
      <c r="D341" s="229" t="s">
        <v>144</v>
      </c>
      <c r="E341" s="240" t="s">
        <v>1</v>
      </c>
      <c r="F341" s="241" t="s">
        <v>160</v>
      </c>
      <c r="G341" s="239"/>
      <c r="H341" s="242">
        <v>9.24</v>
      </c>
      <c r="I341" s="243"/>
      <c r="J341" s="239"/>
      <c r="K341" s="239"/>
      <c r="L341" s="244"/>
      <c r="M341" s="245"/>
      <c r="N341" s="246"/>
      <c r="O341" s="246"/>
      <c r="P341" s="246"/>
      <c r="Q341" s="246"/>
      <c r="R341" s="246"/>
      <c r="S341" s="246"/>
      <c r="T341" s="247"/>
      <c r="AT341" s="248" t="s">
        <v>144</v>
      </c>
      <c r="AU341" s="248" t="s">
        <v>88</v>
      </c>
      <c r="AV341" s="14" t="s">
        <v>88</v>
      </c>
      <c r="AW341" s="14" t="s">
        <v>34</v>
      </c>
      <c r="AX341" s="14" t="s">
        <v>81</v>
      </c>
      <c r="AY341" s="248" t="s">
        <v>136</v>
      </c>
    </row>
    <row r="342" spans="1:65" s="16" customFormat="1" ht="11.25">
      <c r="B342" s="260"/>
      <c r="C342" s="261"/>
      <c r="D342" s="229" t="s">
        <v>144</v>
      </c>
      <c r="E342" s="262" t="s">
        <v>1</v>
      </c>
      <c r="F342" s="263" t="s">
        <v>173</v>
      </c>
      <c r="G342" s="261"/>
      <c r="H342" s="264">
        <v>35.22</v>
      </c>
      <c r="I342" s="265"/>
      <c r="J342" s="261"/>
      <c r="K342" s="261"/>
      <c r="L342" s="266"/>
      <c r="M342" s="267"/>
      <c r="N342" s="268"/>
      <c r="O342" s="268"/>
      <c r="P342" s="268"/>
      <c r="Q342" s="268"/>
      <c r="R342" s="268"/>
      <c r="S342" s="268"/>
      <c r="T342" s="269"/>
      <c r="AT342" s="270" t="s">
        <v>144</v>
      </c>
      <c r="AU342" s="270" t="s">
        <v>88</v>
      </c>
      <c r="AV342" s="16" t="s">
        <v>162</v>
      </c>
      <c r="AW342" s="16" t="s">
        <v>34</v>
      </c>
      <c r="AX342" s="16" t="s">
        <v>81</v>
      </c>
      <c r="AY342" s="270" t="s">
        <v>136</v>
      </c>
    </row>
    <row r="343" spans="1:65" s="13" customFormat="1" ht="11.25">
      <c r="B343" s="227"/>
      <c r="C343" s="228"/>
      <c r="D343" s="229" t="s">
        <v>144</v>
      </c>
      <c r="E343" s="230" t="s">
        <v>1</v>
      </c>
      <c r="F343" s="231" t="s">
        <v>169</v>
      </c>
      <c r="G343" s="228"/>
      <c r="H343" s="230" t="s">
        <v>1</v>
      </c>
      <c r="I343" s="232"/>
      <c r="J343" s="228"/>
      <c r="K343" s="228"/>
      <c r="L343" s="233"/>
      <c r="M343" s="234"/>
      <c r="N343" s="235"/>
      <c r="O343" s="235"/>
      <c r="P343" s="235"/>
      <c r="Q343" s="235"/>
      <c r="R343" s="235"/>
      <c r="S343" s="235"/>
      <c r="T343" s="236"/>
      <c r="AT343" s="237" t="s">
        <v>144</v>
      </c>
      <c r="AU343" s="237" t="s">
        <v>88</v>
      </c>
      <c r="AV343" s="13" t="s">
        <v>86</v>
      </c>
      <c r="AW343" s="13" t="s">
        <v>34</v>
      </c>
      <c r="AX343" s="13" t="s">
        <v>81</v>
      </c>
      <c r="AY343" s="237" t="s">
        <v>136</v>
      </c>
    </row>
    <row r="344" spans="1:65" s="14" customFormat="1" ht="11.25">
      <c r="B344" s="238"/>
      <c r="C344" s="239"/>
      <c r="D344" s="229" t="s">
        <v>144</v>
      </c>
      <c r="E344" s="240" t="s">
        <v>1</v>
      </c>
      <c r="F344" s="241" t="s">
        <v>170</v>
      </c>
      <c r="G344" s="239"/>
      <c r="H344" s="242">
        <v>5.5439999999999996</v>
      </c>
      <c r="I344" s="243"/>
      <c r="J344" s="239"/>
      <c r="K344" s="239"/>
      <c r="L344" s="244"/>
      <c r="M344" s="245"/>
      <c r="N344" s="246"/>
      <c r="O344" s="246"/>
      <c r="P344" s="246"/>
      <c r="Q344" s="246"/>
      <c r="R344" s="246"/>
      <c r="S344" s="246"/>
      <c r="T344" s="247"/>
      <c r="AT344" s="248" t="s">
        <v>144</v>
      </c>
      <c r="AU344" s="248" t="s">
        <v>88</v>
      </c>
      <c r="AV344" s="14" t="s">
        <v>88</v>
      </c>
      <c r="AW344" s="14" t="s">
        <v>34</v>
      </c>
      <c r="AX344" s="14" t="s">
        <v>81</v>
      </c>
      <c r="AY344" s="248" t="s">
        <v>136</v>
      </c>
    </row>
    <row r="345" spans="1:65" s="13" customFormat="1" ht="11.25">
      <c r="B345" s="227"/>
      <c r="C345" s="228"/>
      <c r="D345" s="229" t="s">
        <v>144</v>
      </c>
      <c r="E345" s="230" t="s">
        <v>1</v>
      </c>
      <c r="F345" s="231" t="s">
        <v>171</v>
      </c>
      <c r="G345" s="228"/>
      <c r="H345" s="230" t="s">
        <v>1</v>
      </c>
      <c r="I345" s="232"/>
      <c r="J345" s="228"/>
      <c r="K345" s="228"/>
      <c r="L345" s="233"/>
      <c r="M345" s="234"/>
      <c r="N345" s="235"/>
      <c r="O345" s="235"/>
      <c r="P345" s="235"/>
      <c r="Q345" s="235"/>
      <c r="R345" s="235"/>
      <c r="S345" s="235"/>
      <c r="T345" s="236"/>
      <c r="AT345" s="237" t="s">
        <v>144</v>
      </c>
      <c r="AU345" s="237" t="s">
        <v>88</v>
      </c>
      <c r="AV345" s="13" t="s">
        <v>86</v>
      </c>
      <c r="AW345" s="13" t="s">
        <v>34</v>
      </c>
      <c r="AX345" s="13" t="s">
        <v>81</v>
      </c>
      <c r="AY345" s="237" t="s">
        <v>136</v>
      </c>
    </row>
    <row r="346" spans="1:65" s="14" customFormat="1" ht="11.25">
      <c r="B346" s="238"/>
      <c r="C346" s="239"/>
      <c r="D346" s="229" t="s">
        <v>144</v>
      </c>
      <c r="E346" s="240" t="s">
        <v>1</v>
      </c>
      <c r="F346" s="241" t="s">
        <v>172</v>
      </c>
      <c r="G346" s="239"/>
      <c r="H346" s="242">
        <v>8.5500000000000007</v>
      </c>
      <c r="I346" s="243"/>
      <c r="J346" s="239"/>
      <c r="K346" s="239"/>
      <c r="L346" s="244"/>
      <c r="M346" s="245"/>
      <c r="N346" s="246"/>
      <c r="O346" s="246"/>
      <c r="P346" s="246"/>
      <c r="Q346" s="246"/>
      <c r="R346" s="246"/>
      <c r="S346" s="246"/>
      <c r="T346" s="247"/>
      <c r="AT346" s="248" t="s">
        <v>144</v>
      </c>
      <c r="AU346" s="248" t="s">
        <v>88</v>
      </c>
      <c r="AV346" s="14" t="s">
        <v>88</v>
      </c>
      <c r="AW346" s="14" t="s">
        <v>34</v>
      </c>
      <c r="AX346" s="14" t="s">
        <v>81</v>
      </c>
      <c r="AY346" s="248" t="s">
        <v>136</v>
      </c>
    </row>
    <row r="347" spans="1:65" s="13" customFormat="1" ht="11.25">
      <c r="B347" s="227"/>
      <c r="C347" s="228"/>
      <c r="D347" s="229" t="s">
        <v>144</v>
      </c>
      <c r="E347" s="230" t="s">
        <v>1</v>
      </c>
      <c r="F347" s="231" t="s">
        <v>174</v>
      </c>
      <c r="G347" s="228"/>
      <c r="H347" s="230" t="s">
        <v>1</v>
      </c>
      <c r="I347" s="232"/>
      <c r="J347" s="228"/>
      <c r="K347" s="228"/>
      <c r="L347" s="233"/>
      <c r="M347" s="234"/>
      <c r="N347" s="235"/>
      <c r="O347" s="235"/>
      <c r="P347" s="235"/>
      <c r="Q347" s="235"/>
      <c r="R347" s="235"/>
      <c r="S347" s="235"/>
      <c r="T347" s="236"/>
      <c r="AT347" s="237" t="s">
        <v>144</v>
      </c>
      <c r="AU347" s="237" t="s">
        <v>88</v>
      </c>
      <c r="AV347" s="13" t="s">
        <v>86</v>
      </c>
      <c r="AW347" s="13" t="s">
        <v>34</v>
      </c>
      <c r="AX347" s="13" t="s">
        <v>81</v>
      </c>
      <c r="AY347" s="237" t="s">
        <v>136</v>
      </c>
    </row>
    <row r="348" spans="1:65" s="14" customFormat="1" ht="11.25">
      <c r="B348" s="238"/>
      <c r="C348" s="239"/>
      <c r="D348" s="229" t="s">
        <v>144</v>
      </c>
      <c r="E348" s="240" t="s">
        <v>1</v>
      </c>
      <c r="F348" s="241" t="s">
        <v>175</v>
      </c>
      <c r="G348" s="239"/>
      <c r="H348" s="242">
        <v>11.96</v>
      </c>
      <c r="I348" s="243"/>
      <c r="J348" s="239"/>
      <c r="K348" s="239"/>
      <c r="L348" s="244"/>
      <c r="M348" s="245"/>
      <c r="N348" s="246"/>
      <c r="O348" s="246"/>
      <c r="P348" s="246"/>
      <c r="Q348" s="246"/>
      <c r="R348" s="246"/>
      <c r="S348" s="246"/>
      <c r="T348" s="247"/>
      <c r="AT348" s="248" t="s">
        <v>144</v>
      </c>
      <c r="AU348" s="248" t="s">
        <v>88</v>
      </c>
      <c r="AV348" s="14" t="s">
        <v>88</v>
      </c>
      <c r="AW348" s="14" t="s">
        <v>34</v>
      </c>
      <c r="AX348" s="14" t="s">
        <v>81</v>
      </c>
      <c r="AY348" s="248" t="s">
        <v>136</v>
      </c>
    </row>
    <row r="349" spans="1:65" s="16" customFormat="1" ht="11.25">
      <c r="B349" s="260"/>
      <c r="C349" s="261"/>
      <c r="D349" s="229" t="s">
        <v>144</v>
      </c>
      <c r="E349" s="262" t="s">
        <v>1</v>
      </c>
      <c r="F349" s="263" t="s">
        <v>173</v>
      </c>
      <c r="G349" s="261"/>
      <c r="H349" s="264">
        <v>26.053999999999998</v>
      </c>
      <c r="I349" s="265"/>
      <c r="J349" s="261"/>
      <c r="K349" s="261"/>
      <c r="L349" s="266"/>
      <c r="M349" s="267"/>
      <c r="N349" s="268"/>
      <c r="O349" s="268"/>
      <c r="P349" s="268"/>
      <c r="Q349" s="268"/>
      <c r="R349" s="268"/>
      <c r="S349" s="268"/>
      <c r="T349" s="269"/>
      <c r="AT349" s="270" t="s">
        <v>144</v>
      </c>
      <c r="AU349" s="270" t="s">
        <v>88</v>
      </c>
      <c r="AV349" s="16" t="s">
        <v>162</v>
      </c>
      <c r="AW349" s="16" t="s">
        <v>34</v>
      </c>
      <c r="AX349" s="16" t="s">
        <v>81</v>
      </c>
      <c r="AY349" s="270" t="s">
        <v>136</v>
      </c>
    </row>
    <row r="350" spans="1:65" s="14" customFormat="1" ht="11.25">
      <c r="B350" s="238"/>
      <c r="C350" s="239"/>
      <c r="D350" s="229" t="s">
        <v>144</v>
      </c>
      <c r="E350" s="240" t="s">
        <v>1</v>
      </c>
      <c r="F350" s="241" t="s">
        <v>252</v>
      </c>
      <c r="G350" s="239"/>
      <c r="H350" s="242">
        <v>5</v>
      </c>
      <c r="I350" s="243"/>
      <c r="J350" s="239"/>
      <c r="K350" s="239"/>
      <c r="L350" s="244"/>
      <c r="M350" s="245"/>
      <c r="N350" s="246"/>
      <c r="O350" s="246"/>
      <c r="P350" s="246"/>
      <c r="Q350" s="246"/>
      <c r="R350" s="246"/>
      <c r="S350" s="246"/>
      <c r="T350" s="247"/>
      <c r="AT350" s="248" t="s">
        <v>144</v>
      </c>
      <c r="AU350" s="248" t="s">
        <v>88</v>
      </c>
      <c r="AV350" s="14" t="s">
        <v>88</v>
      </c>
      <c r="AW350" s="14" t="s">
        <v>34</v>
      </c>
      <c r="AX350" s="14" t="s">
        <v>81</v>
      </c>
      <c r="AY350" s="248" t="s">
        <v>136</v>
      </c>
    </row>
    <row r="351" spans="1:65" s="15" customFormat="1" ht="11.25">
      <c r="B351" s="249"/>
      <c r="C351" s="250"/>
      <c r="D351" s="229" t="s">
        <v>144</v>
      </c>
      <c r="E351" s="251" t="s">
        <v>1</v>
      </c>
      <c r="F351" s="252" t="s">
        <v>161</v>
      </c>
      <c r="G351" s="250"/>
      <c r="H351" s="253">
        <v>66.274000000000001</v>
      </c>
      <c r="I351" s="254"/>
      <c r="J351" s="250"/>
      <c r="K351" s="250"/>
      <c r="L351" s="255"/>
      <c r="M351" s="256"/>
      <c r="N351" s="257"/>
      <c r="O351" s="257"/>
      <c r="P351" s="257"/>
      <c r="Q351" s="257"/>
      <c r="R351" s="257"/>
      <c r="S351" s="257"/>
      <c r="T351" s="258"/>
      <c r="AT351" s="259" t="s">
        <v>144</v>
      </c>
      <c r="AU351" s="259" t="s">
        <v>88</v>
      </c>
      <c r="AV351" s="15" t="s">
        <v>142</v>
      </c>
      <c r="AW351" s="15" t="s">
        <v>34</v>
      </c>
      <c r="AX351" s="15" t="s">
        <v>86</v>
      </c>
      <c r="AY351" s="259" t="s">
        <v>136</v>
      </c>
    </row>
    <row r="352" spans="1:65" s="2" customFormat="1" ht="16.5" customHeight="1">
      <c r="A352" s="35"/>
      <c r="B352" s="36"/>
      <c r="C352" s="213" t="s">
        <v>7</v>
      </c>
      <c r="D352" s="213" t="s">
        <v>138</v>
      </c>
      <c r="E352" s="214" t="s">
        <v>253</v>
      </c>
      <c r="F352" s="215" t="s">
        <v>254</v>
      </c>
      <c r="G352" s="216" t="s">
        <v>141</v>
      </c>
      <c r="H352" s="217">
        <v>66.274000000000001</v>
      </c>
      <c r="I352" s="218"/>
      <c r="J352" s="219">
        <f>ROUND(I352*H352,2)</f>
        <v>0</v>
      </c>
      <c r="K352" s="220"/>
      <c r="L352" s="40"/>
      <c r="M352" s="221" t="s">
        <v>1</v>
      </c>
      <c r="N352" s="222" t="s">
        <v>46</v>
      </c>
      <c r="O352" s="72"/>
      <c r="P352" s="223">
        <f>O352*H352</f>
        <v>0</v>
      </c>
      <c r="Q352" s="223">
        <v>0</v>
      </c>
      <c r="R352" s="223">
        <f>Q352*H352</f>
        <v>0</v>
      </c>
      <c r="S352" s="223">
        <v>0</v>
      </c>
      <c r="T352" s="224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25" t="s">
        <v>142</v>
      </c>
      <c r="AT352" s="225" t="s">
        <v>138</v>
      </c>
      <c r="AU352" s="225" t="s">
        <v>88</v>
      </c>
      <c r="AY352" s="18" t="s">
        <v>136</v>
      </c>
      <c r="BE352" s="226">
        <f>IF(N352="základní",J352,0)</f>
        <v>0</v>
      </c>
      <c r="BF352" s="226">
        <f>IF(N352="snížená",J352,0)</f>
        <v>0</v>
      </c>
      <c r="BG352" s="226">
        <f>IF(N352="zákl. přenesená",J352,0)</f>
        <v>0</v>
      </c>
      <c r="BH352" s="226">
        <f>IF(N352="sníž. přenesená",J352,0)</f>
        <v>0</v>
      </c>
      <c r="BI352" s="226">
        <f>IF(N352="nulová",J352,0)</f>
        <v>0</v>
      </c>
      <c r="BJ352" s="18" t="s">
        <v>86</v>
      </c>
      <c r="BK352" s="226">
        <f>ROUND(I352*H352,2)</f>
        <v>0</v>
      </c>
      <c r="BL352" s="18" t="s">
        <v>142</v>
      </c>
      <c r="BM352" s="225" t="s">
        <v>255</v>
      </c>
    </row>
    <row r="353" spans="2:51" s="13" customFormat="1" ht="11.25">
      <c r="B353" s="227"/>
      <c r="C353" s="228"/>
      <c r="D353" s="229" t="s">
        <v>144</v>
      </c>
      <c r="E353" s="230" t="s">
        <v>1</v>
      </c>
      <c r="F353" s="231" t="s">
        <v>151</v>
      </c>
      <c r="G353" s="228"/>
      <c r="H353" s="230" t="s">
        <v>1</v>
      </c>
      <c r="I353" s="232"/>
      <c r="J353" s="228"/>
      <c r="K353" s="228"/>
      <c r="L353" s="233"/>
      <c r="M353" s="234"/>
      <c r="N353" s="235"/>
      <c r="O353" s="235"/>
      <c r="P353" s="235"/>
      <c r="Q353" s="235"/>
      <c r="R353" s="235"/>
      <c r="S353" s="235"/>
      <c r="T353" s="236"/>
      <c r="AT353" s="237" t="s">
        <v>144</v>
      </c>
      <c r="AU353" s="237" t="s">
        <v>88</v>
      </c>
      <c r="AV353" s="13" t="s">
        <v>86</v>
      </c>
      <c r="AW353" s="13" t="s">
        <v>34</v>
      </c>
      <c r="AX353" s="13" t="s">
        <v>81</v>
      </c>
      <c r="AY353" s="237" t="s">
        <v>136</v>
      </c>
    </row>
    <row r="354" spans="2:51" s="14" customFormat="1" ht="11.25">
      <c r="B354" s="238"/>
      <c r="C354" s="239"/>
      <c r="D354" s="229" t="s">
        <v>144</v>
      </c>
      <c r="E354" s="240" t="s">
        <v>1</v>
      </c>
      <c r="F354" s="241" t="s">
        <v>152</v>
      </c>
      <c r="G354" s="239"/>
      <c r="H354" s="242">
        <v>9.24</v>
      </c>
      <c r="I354" s="243"/>
      <c r="J354" s="239"/>
      <c r="K354" s="239"/>
      <c r="L354" s="244"/>
      <c r="M354" s="245"/>
      <c r="N354" s="246"/>
      <c r="O354" s="246"/>
      <c r="P354" s="246"/>
      <c r="Q354" s="246"/>
      <c r="R354" s="246"/>
      <c r="S354" s="246"/>
      <c r="T354" s="247"/>
      <c r="AT354" s="248" t="s">
        <v>144</v>
      </c>
      <c r="AU354" s="248" t="s">
        <v>88</v>
      </c>
      <c r="AV354" s="14" t="s">
        <v>88</v>
      </c>
      <c r="AW354" s="14" t="s">
        <v>34</v>
      </c>
      <c r="AX354" s="14" t="s">
        <v>81</v>
      </c>
      <c r="AY354" s="248" t="s">
        <v>136</v>
      </c>
    </row>
    <row r="355" spans="2:51" s="13" customFormat="1" ht="11.25">
      <c r="B355" s="227"/>
      <c r="C355" s="228"/>
      <c r="D355" s="229" t="s">
        <v>144</v>
      </c>
      <c r="E355" s="230" t="s">
        <v>1</v>
      </c>
      <c r="F355" s="231" t="s">
        <v>153</v>
      </c>
      <c r="G355" s="228"/>
      <c r="H355" s="230" t="s">
        <v>1</v>
      </c>
      <c r="I355" s="232"/>
      <c r="J355" s="228"/>
      <c r="K355" s="228"/>
      <c r="L355" s="233"/>
      <c r="M355" s="234"/>
      <c r="N355" s="235"/>
      <c r="O355" s="235"/>
      <c r="P355" s="235"/>
      <c r="Q355" s="235"/>
      <c r="R355" s="235"/>
      <c r="S355" s="235"/>
      <c r="T355" s="236"/>
      <c r="AT355" s="237" t="s">
        <v>144</v>
      </c>
      <c r="AU355" s="237" t="s">
        <v>88</v>
      </c>
      <c r="AV355" s="13" t="s">
        <v>86</v>
      </c>
      <c r="AW355" s="13" t="s">
        <v>34</v>
      </c>
      <c r="AX355" s="13" t="s">
        <v>81</v>
      </c>
      <c r="AY355" s="237" t="s">
        <v>136</v>
      </c>
    </row>
    <row r="356" spans="2:51" s="14" customFormat="1" ht="11.25">
      <c r="B356" s="238"/>
      <c r="C356" s="239"/>
      <c r="D356" s="229" t="s">
        <v>144</v>
      </c>
      <c r="E356" s="240" t="s">
        <v>1</v>
      </c>
      <c r="F356" s="241" t="s">
        <v>154</v>
      </c>
      <c r="G356" s="239"/>
      <c r="H356" s="242">
        <v>6.48</v>
      </c>
      <c r="I356" s="243"/>
      <c r="J356" s="239"/>
      <c r="K356" s="239"/>
      <c r="L356" s="244"/>
      <c r="M356" s="245"/>
      <c r="N356" s="246"/>
      <c r="O356" s="246"/>
      <c r="P356" s="246"/>
      <c r="Q356" s="246"/>
      <c r="R356" s="246"/>
      <c r="S356" s="246"/>
      <c r="T356" s="247"/>
      <c r="AT356" s="248" t="s">
        <v>144</v>
      </c>
      <c r="AU356" s="248" t="s">
        <v>88</v>
      </c>
      <c r="AV356" s="14" t="s">
        <v>88</v>
      </c>
      <c r="AW356" s="14" t="s">
        <v>34</v>
      </c>
      <c r="AX356" s="14" t="s">
        <v>81</v>
      </c>
      <c r="AY356" s="248" t="s">
        <v>136</v>
      </c>
    </row>
    <row r="357" spans="2:51" s="13" customFormat="1" ht="11.25">
      <c r="B357" s="227"/>
      <c r="C357" s="228"/>
      <c r="D357" s="229" t="s">
        <v>144</v>
      </c>
      <c r="E357" s="230" t="s">
        <v>1</v>
      </c>
      <c r="F357" s="231" t="s">
        <v>155</v>
      </c>
      <c r="G357" s="228"/>
      <c r="H357" s="230" t="s">
        <v>1</v>
      </c>
      <c r="I357" s="232"/>
      <c r="J357" s="228"/>
      <c r="K357" s="228"/>
      <c r="L357" s="233"/>
      <c r="M357" s="234"/>
      <c r="N357" s="235"/>
      <c r="O357" s="235"/>
      <c r="P357" s="235"/>
      <c r="Q357" s="235"/>
      <c r="R357" s="235"/>
      <c r="S357" s="235"/>
      <c r="T357" s="236"/>
      <c r="AT357" s="237" t="s">
        <v>144</v>
      </c>
      <c r="AU357" s="237" t="s">
        <v>88</v>
      </c>
      <c r="AV357" s="13" t="s">
        <v>86</v>
      </c>
      <c r="AW357" s="13" t="s">
        <v>34</v>
      </c>
      <c r="AX357" s="13" t="s">
        <v>81</v>
      </c>
      <c r="AY357" s="237" t="s">
        <v>136</v>
      </c>
    </row>
    <row r="358" spans="2:51" s="14" customFormat="1" ht="11.25">
      <c r="B358" s="238"/>
      <c r="C358" s="239"/>
      <c r="D358" s="229" t="s">
        <v>144</v>
      </c>
      <c r="E358" s="240" t="s">
        <v>1</v>
      </c>
      <c r="F358" s="241" t="s">
        <v>156</v>
      </c>
      <c r="G358" s="239"/>
      <c r="H358" s="242">
        <v>6.84</v>
      </c>
      <c r="I358" s="243"/>
      <c r="J358" s="239"/>
      <c r="K358" s="239"/>
      <c r="L358" s="244"/>
      <c r="M358" s="245"/>
      <c r="N358" s="246"/>
      <c r="O358" s="246"/>
      <c r="P358" s="246"/>
      <c r="Q358" s="246"/>
      <c r="R358" s="246"/>
      <c r="S358" s="246"/>
      <c r="T358" s="247"/>
      <c r="AT358" s="248" t="s">
        <v>144</v>
      </c>
      <c r="AU358" s="248" t="s">
        <v>88</v>
      </c>
      <c r="AV358" s="14" t="s">
        <v>88</v>
      </c>
      <c r="AW358" s="14" t="s">
        <v>34</v>
      </c>
      <c r="AX358" s="14" t="s">
        <v>81</v>
      </c>
      <c r="AY358" s="248" t="s">
        <v>136</v>
      </c>
    </row>
    <row r="359" spans="2:51" s="13" customFormat="1" ht="11.25">
      <c r="B359" s="227"/>
      <c r="C359" s="228"/>
      <c r="D359" s="229" t="s">
        <v>144</v>
      </c>
      <c r="E359" s="230" t="s">
        <v>1</v>
      </c>
      <c r="F359" s="231" t="s">
        <v>157</v>
      </c>
      <c r="G359" s="228"/>
      <c r="H359" s="230" t="s">
        <v>1</v>
      </c>
      <c r="I359" s="232"/>
      <c r="J359" s="228"/>
      <c r="K359" s="228"/>
      <c r="L359" s="233"/>
      <c r="M359" s="234"/>
      <c r="N359" s="235"/>
      <c r="O359" s="235"/>
      <c r="P359" s="235"/>
      <c r="Q359" s="235"/>
      <c r="R359" s="235"/>
      <c r="S359" s="235"/>
      <c r="T359" s="236"/>
      <c r="AT359" s="237" t="s">
        <v>144</v>
      </c>
      <c r="AU359" s="237" t="s">
        <v>88</v>
      </c>
      <c r="AV359" s="13" t="s">
        <v>86</v>
      </c>
      <c r="AW359" s="13" t="s">
        <v>34</v>
      </c>
      <c r="AX359" s="13" t="s">
        <v>81</v>
      </c>
      <c r="AY359" s="237" t="s">
        <v>136</v>
      </c>
    </row>
    <row r="360" spans="2:51" s="14" customFormat="1" ht="11.25">
      <c r="B360" s="238"/>
      <c r="C360" s="239"/>
      <c r="D360" s="229" t="s">
        <v>144</v>
      </c>
      <c r="E360" s="240" t="s">
        <v>1</v>
      </c>
      <c r="F360" s="241" t="s">
        <v>158</v>
      </c>
      <c r="G360" s="239"/>
      <c r="H360" s="242">
        <v>3.42</v>
      </c>
      <c r="I360" s="243"/>
      <c r="J360" s="239"/>
      <c r="K360" s="239"/>
      <c r="L360" s="244"/>
      <c r="M360" s="245"/>
      <c r="N360" s="246"/>
      <c r="O360" s="246"/>
      <c r="P360" s="246"/>
      <c r="Q360" s="246"/>
      <c r="R360" s="246"/>
      <c r="S360" s="246"/>
      <c r="T360" s="247"/>
      <c r="AT360" s="248" t="s">
        <v>144</v>
      </c>
      <c r="AU360" s="248" t="s">
        <v>88</v>
      </c>
      <c r="AV360" s="14" t="s">
        <v>88</v>
      </c>
      <c r="AW360" s="14" t="s">
        <v>34</v>
      </c>
      <c r="AX360" s="14" t="s">
        <v>81</v>
      </c>
      <c r="AY360" s="248" t="s">
        <v>136</v>
      </c>
    </row>
    <row r="361" spans="2:51" s="13" customFormat="1" ht="11.25">
      <c r="B361" s="227"/>
      <c r="C361" s="228"/>
      <c r="D361" s="229" t="s">
        <v>144</v>
      </c>
      <c r="E361" s="230" t="s">
        <v>1</v>
      </c>
      <c r="F361" s="231" t="s">
        <v>159</v>
      </c>
      <c r="G361" s="228"/>
      <c r="H361" s="230" t="s">
        <v>1</v>
      </c>
      <c r="I361" s="232"/>
      <c r="J361" s="228"/>
      <c r="K361" s="228"/>
      <c r="L361" s="233"/>
      <c r="M361" s="234"/>
      <c r="N361" s="235"/>
      <c r="O361" s="235"/>
      <c r="P361" s="235"/>
      <c r="Q361" s="235"/>
      <c r="R361" s="235"/>
      <c r="S361" s="235"/>
      <c r="T361" s="236"/>
      <c r="AT361" s="237" t="s">
        <v>144</v>
      </c>
      <c r="AU361" s="237" t="s">
        <v>88</v>
      </c>
      <c r="AV361" s="13" t="s">
        <v>86</v>
      </c>
      <c r="AW361" s="13" t="s">
        <v>34</v>
      </c>
      <c r="AX361" s="13" t="s">
        <v>81</v>
      </c>
      <c r="AY361" s="237" t="s">
        <v>136</v>
      </c>
    </row>
    <row r="362" spans="2:51" s="14" customFormat="1" ht="11.25">
      <c r="B362" s="238"/>
      <c r="C362" s="239"/>
      <c r="D362" s="229" t="s">
        <v>144</v>
      </c>
      <c r="E362" s="240" t="s">
        <v>1</v>
      </c>
      <c r="F362" s="241" t="s">
        <v>160</v>
      </c>
      <c r="G362" s="239"/>
      <c r="H362" s="242">
        <v>9.24</v>
      </c>
      <c r="I362" s="243"/>
      <c r="J362" s="239"/>
      <c r="K362" s="239"/>
      <c r="L362" s="244"/>
      <c r="M362" s="245"/>
      <c r="N362" s="246"/>
      <c r="O362" s="246"/>
      <c r="P362" s="246"/>
      <c r="Q362" s="246"/>
      <c r="R362" s="246"/>
      <c r="S362" s="246"/>
      <c r="T362" s="247"/>
      <c r="AT362" s="248" t="s">
        <v>144</v>
      </c>
      <c r="AU362" s="248" t="s">
        <v>88</v>
      </c>
      <c r="AV362" s="14" t="s">
        <v>88</v>
      </c>
      <c r="AW362" s="14" t="s">
        <v>34</v>
      </c>
      <c r="AX362" s="14" t="s">
        <v>81</v>
      </c>
      <c r="AY362" s="248" t="s">
        <v>136</v>
      </c>
    </row>
    <row r="363" spans="2:51" s="16" customFormat="1" ht="11.25">
      <c r="B363" s="260"/>
      <c r="C363" s="261"/>
      <c r="D363" s="229" t="s">
        <v>144</v>
      </c>
      <c r="E363" s="262" t="s">
        <v>1</v>
      </c>
      <c r="F363" s="263" t="s">
        <v>173</v>
      </c>
      <c r="G363" s="261"/>
      <c r="H363" s="264">
        <v>35.22</v>
      </c>
      <c r="I363" s="265"/>
      <c r="J363" s="261"/>
      <c r="K363" s="261"/>
      <c r="L363" s="266"/>
      <c r="M363" s="267"/>
      <c r="N363" s="268"/>
      <c r="O363" s="268"/>
      <c r="P363" s="268"/>
      <c r="Q363" s="268"/>
      <c r="R363" s="268"/>
      <c r="S363" s="268"/>
      <c r="T363" s="269"/>
      <c r="AT363" s="270" t="s">
        <v>144</v>
      </c>
      <c r="AU363" s="270" t="s">
        <v>88</v>
      </c>
      <c r="AV363" s="16" t="s">
        <v>162</v>
      </c>
      <c r="AW363" s="16" t="s">
        <v>34</v>
      </c>
      <c r="AX363" s="16" t="s">
        <v>81</v>
      </c>
      <c r="AY363" s="270" t="s">
        <v>136</v>
      </c>
    </row>
    <row r="364" spans="2:51" s="13" customFormat="1" ht="11.25">
      <c r="B364" s="227"/>
      <c r="C364" s="228"/>
      <c r="D364" s="229" t="s">
        <v>144</v>
      </c>
      <c r="E364" s="230" t="s">
        <v>1</v>
      </c>
      <c r="F364" s="231" t="s">
        <v>169</v>
      </c>
      <c r="G364" s="228"/>
      <c r="H364" s="230" t="s">
        <v>1</v>
      </c>
      <c r="I364" s="232"/>
      <c r="J364" s="228"/>
      <c r="K364" s="228"/>
      <c r="L364" s="233"/>
      <c r="M364" s="234"/>
      <c r="N364" s="235"/>
      <c r="O364" s="235"/>
      <c r="P364" s="235"/>
      <c r="Q364" s="235"/>
      <c r="R364" s="235"/>
      <c r="S364" s="235"/>
      <c r="T364" s="236"/>
      <c r="AT364" s="237" t="s">
        <v>144</v>
      </c>
      <c r="AU364" s="237" t="s">
        <v>88</v>
      </c>
      <c r="AV364" s="13" t="s">
        <v>86</v>
      </c>
      <c r="AW364" s="13" t="s">
        <v>34</v>
      </c>
      <c r="AX364" s="13" t="s">
        <v>81</v>
      </c>
      <c r="AY364" s="237" t="s">
        <v>136</v>
      </c>
    </row>
    <row r="365" spans="2:51" s="14" customFormat="1" ht="11.25">
      <c r="B365" s="238"/>
      <c r="C365" s="239"/>
      <c r="D365" s="229" t="s">
        <v>144</v>
      </c>
      <c r="E365" s="240" t="s">
        <v>1</v>
      </c>
      <c r="F365" s="241" t="s">
        <v>170</v>
      </c>
      <c r="G365" s="239"/>
      <c r="H365" s="242">
        <v>5.5439999999999996</v>
      </c>
      <c r="I365" s="243"/>
      <c r="J365" s="239"/>
      <c r="K365" s="239"/>
      <c r="L365" s="244"/>
      <c r="M365" s="245"/>
      <c r="N365" s="246"/>
      <c r="O365" s="246"/>
      <c r="P365" s="246"/>
      <c r="Q365" s="246"/>
      <c r="R365" s="246"/>
      <c r="S365" s="246"/>
      <c r="T365" s="247"/>
      <c r="AT365" s="248" t="s">
        <v>144</v>
      </c>
      <c r="AU365" s="248" t="s">
        <v>88</v>
      </c>
      <c r="AV365" s="14" t="s">
        <v>88</v>
      </c>
      <c r="AW365" s="14" t="s">
        <v>34</v>
      </c>
      <c r="AX365" s="14" t="s">
        <v>81</v>
      </c>
      <c r="AY365" s="248" t="s">
        <v>136</v>
      </c>
    </row>
    <row r="366" spans="2:51" s="13" customFormat="1" ht="11.25">
      <c r="B366" s="227"/>
      <c r="C366" s="228"/>
      <c r="D366" s="229" t="s">
        <v>144</v>
      </c>
      <c r="E366" s="230" t="s">
        <v>1</v>
      </c>
      <c r="F366" s="231" t="s">
        <v>171</v>
      </c>
      <c r="G366" s="228"/>
      <c r="H366" s="230" t="s">
        <v>1</v>
      </c>
      <c r="I366" s="232"/>
      <c r="J366" s="228"/>
      <c r="K366" s="228"/>
      <c r="L366" s="233"/>
      <c r="M366" s="234"/>
      <c r="N366" s="235"/>
      <c r="O366" s="235"/>
      <c r="P366" s="235"/>
      <c r="Q366" s="235"/>
      <c r="R366" s="235"/>
      <c r="S366" s="235"/>
      <c r="T366" s="236"/>
      <c r="AT366" s="237" t="s">
        <v>144</v>
      </c>
      <c r="AU366" s="237" t="s">
        <v>88</v>
      </c>
      <c r="AV366" s="13" t="s">
        <v>86</v>
      </c>
      <c r="AW366" s="13" t="s">
        <v>34</v>
      </c>
      <c r="AX366" s="13" t="s">
        <v>81</v>
      </c>
      <c r="AY366" s="237" t="s">
        <v>136</v>
      </c>
    </row>
    <row r="367" spans="2:51" s="14" customFormat="1" ht="11.25">
      <c r="B367" s="238"/>
      <c r="C367" s="239"/>
      <c r="D367" s="229" t="s">
        <v>144</v>
      </c>
      <c r="E367" s="240" t="s">
        <v>1</v>
      </c>
      <c r="F367" s="241" t="s">
        <v>172</v>
      </c>
      <c r="G367" s="239"/>
      <c r="H367" s="242">
        <v>8.5500000000000007</v>
      </c>
      <c r="I367" s="243"/>
      <c r="J367" s="239"/>
      <c r="K367" s="239"/>
      <c r="L367" s="244"/>
      <c r="M367" s="245"/>
      <c r="N367" s="246"/>
      <c r="O367" s="246"/>
      <c r="P367" s="246"/>
      <c r="Q367" s="246"/>
      <c r="R367" s="246"/>
      <c r="S367" s="246"/>
      <c r="T367" s="247"/>
      <c r="AT367" s="248" t="s">
        <v>144</v>
      </c>
      <c r="AU367" s="248" t="s">
        <v>88</v>
      </c>
      <c r="AV367" s="14" t="s">
        <v>88</v>
      </c>
      <c r="AW367" s="14" t="s">
        <v>34</v>
      </c>
      <c r="AX367" s="14" t="s">
        <v>81</v>
      </c>
      <c r="AY367" s="248" t="s">
        <v>136</v>
      </c>
    </row>
    <row r="368" spans="2:51" s="13" customFormat="1" ht="11.25">
      <c r="B368" s="227"/>
      <c r="C368" s="228"/>
      <c r="D368" s="229" t="s">
        <v>144</v>
      </c>
      <c r="E368" s="230" t="s">
        <v>1</v>
      </c>
      <c r="F368" s="231" t="s">
        <v>174</v>
      </c>
      <c r="G368" s="228"/>
      <c r="H368" s="230" t="s">
        <v>1</v>
      </c>
      <c r="I368" s="232"/>
      <c r="J368" s="228"/>
      <c r="K368" s="228"/>
      <c r="L368" s="233"/>
      <c r="M368" s="234"/>
      <c r="N368" s="235"/>
      <c r="O368" s="235"/>
      <c r="P368" s="235"/>
      <c r="Q368" s="235"/>
      <c r="R368" s="235"/>
      <c r="S368" s="235"/>
      <c r="T368" s="236"/>
      <c r="AT368" s="237" t="s">
        <v>144</v>
      </c>
      <c r="AU368" s="237" t="s">
        <v>88</v>
      </c>
      <c r="AV368" s="13" t="s">
        <v>86</v>
      </c>
      <c r="AW368" s="13" t="s">
        <v>34</v>
      </c>
      <c r="AX368" s="13" t="s">
        <v>81</v>
      </c>
      <c r="AY368" s="237" t="s">
        <v>136</v>
      </c>
    </row>
    <row r="369" spans="1:65" s="14" customFormat="1" ht="11.25">
      <c r="B369" s="238"/>
      <c r="C369" s="239"/>
      <c r="D369" s="229" t="s">
        <v>144</v>
      </c>
      <c r="E369" s="240" t="s">
        <v>1</v>
      </c>
      <c r="F369" s="241" t="s">
        <v>175</v>
      </c>
      <c r="G369" s="239"/>
      <c r="H369" s="242">
        <v>11.96</v>
      </c>
      <c r="I369" s="243"/>
      <c r="J369" s="239"/>
      <c r="K369" s="239"/>
      <c r="L369" s="244"/>
      <c r="M369" s="245"/>
      <c r="N369" s="246"/>
      <c r="O369" s="246"/>
      <c r="P369" s="246"/>
      <c r="Q369" s="246"/>
      <c r="R369" s="246"/>
      <c r="S369" s="246"/>
      <c r="T369" s="247"/>
      <c r="AT369" s="248" t="s">
        <v>144</v>
      </c>
      <c r="AU369" s="248" t="s">
        <v>88</v>
      </c>
      <c r="AV369" s="14" t="s">
        <v>88</v>
      </c>
      <c r="AW369" s="14" t="s">
        <v>34</v>
      </c>
      <c r="AX369" s="14" t="s">
        <v>81</v>
      </c>
      <c r="AY369" s="248" t="s">
        <v>136</v>
      </c>
    </row>
    <row r="370" spans="1:65" s="16" customFormat="1" ht="11.25">
      <c r="B370" s="260"/>
      <c r="C370" s="261"/>
      <c r="D370" s="229" t="s">
        <v>144</v>
      </c>
      <c r="E370" s="262" t="s">
        <v>1</v>
      </c>
      <c r="F370" s="263" t="s">
        <v>173</v>
      </c>
      <c r="G370" s="261"/>
      <c r="H370" s="264">
        <v>26.053999999999998</v>
      </c>
      <c r="I370" s="265"/>
      <c r="J370" s="261"/>
      <c r="K370" s="261"/>
      <c r="L370" s="266"/>
      <c r="M370" s="267"/>
      <c r="N370" s="268"/>
      <c r="O370" s="268"/>
      <c r="P370" s="268"/>
      <c r="Q370" s="268"/>
      <c r="R370" s="268"/>
      <c r="S370" s="268"/>
      <c r="T370" s="269"/>
      <c r="AT370" s="270" t="s">
        <v>144</v>
      </c>
      <c r="AU370" s="270" t="s">
        <v>88</v>
      </c>
      <c r="AV370" s="16" t="s">
        <v>162</v>
      </c>
      <c r="AW370" s="16" t="s">
        <v>34</v>
      </c>
      <c r="AX370" s="16" t="s">
        <v>81</v>
      </c>
      <c r="AY370" s="270" t="s">
        <v>136</v>
      </c>
    </row>
    <row r="371" spans="1:65" s="14" customFormat="1" ht="11.25">
      <c r="B371" s="238"/>
      <c r="C371" s="239"/>
      <c r="D371" s="229" t="s">
        <v>144</v>
      </c>
      <c r="E371" s="240" t="s">
        <v>1</v>
      </c>
      <c r="F371" s="241" t="s">
        <v>252</v>
      </c>
      <c r="G371" s="239"/>
      <c r="H371" s="242">
        <v>5</v>
      </c>
      <c r="I371" s="243"/>
      <c r="J371" s="239"/>
      <c r="K371" s="239"/>
      <c r="L371" s="244"/>
      <c r="M371" s="245"/>
      <c r="N371" s="246"/>
      <c r="O371" s="246"/>
      <c r="P371" s="246"/>
      <c r="Q371" s="246"/>
      <c r="R371" s="246"/>
      <c r="S371" s="246"/>
      <c r="T371" s="247"/>
      <c r="AT371" s="248" t="s">
        <v>144</v>
      </c>
      <c r="AU371" s="248" t="s">
        <v>88</v>
      </c>
      <c r="AV371" s="14" t="s">
        <v>88</v>
      </c>
      <c r="AW371" s="14" t="s">
        <v>34</v>
      </c>
      <c r="AX371" s="14" t="s">
        <v>81</v>
      </c>
      <c r="AY371" s="248" t="s">
        <v>136</v>
      </c>
    </row>
    <row r="372" spans="1:65" s="15" customFormat="1" ht="11.25">
      <c r="B372" s="249"/>
      <c r="C372" s="250"/>
      <c r="D372" s="229" t="s">
        <v>144</v>
      </c>
      <c r="E372" s="251" t="s">
        <v>1</v>
      </c>
      <c r="F372" s="252" t="s">
        <v>161</v>
      </c>
      <c r="G372" s="250"/>
      <c r="H372" s="253">
        <v>66.274000000000001</v>
      </c>
      <c r="I372" s="254"/>
      <c r="J372" s="250"/>
      <c r="K372" s="250"/>
      <c r="L372" s="255"/>
      <c r="M372" s="256"/>
      <c r="N372" s="257"/>
      <c r="O372" s="257"/>
      <c r="P372" s="257"/>
      <c r="Q372" s="257"/>
      <c r="R372" s="257"/>
      <c r="S372" s="257"/>
      <c r="T372" s="258"/>
      <c r="AT372" s="259" t="s">
        <v>144</v>
      </c>
      <c r="AU372" s="259" t="s">
        <v>88</v>
      </c>
      <c r="AV372" s="15" t="s">
        <v>142</v>
      </c>
      <c r="AW372" s="15" t="s">
        <v>34</v>
      </c>
      <c r="AX372" s="15" t="s">
        <v>86</v>
      </c>
      <c r="AY372" s="259" t="s">
        <v>136</v>
      </c>
    </row>
    <row r="373" spans="1:65" s="2" customFormat="1" ht="16.5" customHeight="1">
      <c r="A373" s="35"/>
      <c r="B373" s="36"/>
      <c r="C373" s="213" t="s">
        <v>256</v>
      </c>
      <c r="D373" s="213" t="s">
        <v>138</v>
      </c>
      <c r="E373" s="214" t="s">
        <v>257</v>
      </c>
      <c r="F373" s="215" t="s">
        <v>258</v>
      </c>
      <c r="G373" s="216" t="s">
        <v>141</v>
      </c>
      <c r="H373" s="217">
        <v>66.274000000000001</v>
      </c>
      <c r="I373" s="218"/>
      <c r="J373" s="219">
        <f>ROUND(I373*H373,2)</f>
        <v>0</v>
      </c>
      <c r="K373" s="220"/>
      <c r="L373" s="40"/>
      <c r="M373" s="221" t="s">
        <v>1</v>
      </c>
      <c r="N373" s="222" t="s">
        <v>46</v>
      </c>
      <c r="O373" s="72"/>
      <c r="P373" s="223">
        <f>O373*H373</f>
        <v>0</v>
      </c>
      <c r="Q373" s="223">
        <v>0</v>
      </c>
      <c r="R373" s="223">
        <f>Q373*H373</f>
        <v>0</v>
      </c>
      <c r="S373" s="223">
        <v>0</v>
      </c>
      <c r="T373" s="224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25" t="s">
        <v>142</v>
      </c>
      <c r="AT373" s="225" t="s">
        <v>138</v>
      </c>
      <c r="AU373" s="225" t="s">
        <v>88</v>
      </c>
      <c r="AY373" s="18" t="s">
        <v>136</v>
      </c>
      <c r="BE373" s="226">
        <f>IF(N373="základní",J373,0)</f>
        <v>0</v>
      </c>
      <c r="BF373" s="226">
        <f>IF(N373="snížená",J373,0)</f>
        <v>0</v>
      </c>
      <c r="BG373" s="226">
        <f>IF(N373="zákl. přenesená",J373,0)</f>
        <v>0</v>
      </c>
      <c r="BH373" s="226">
        <f>IF(N373="sníž. přenesená",J373,0)</f>
        <v>0</v>
      </c>
      <c r="BI373" s="226">
        <f>IF(N373="nulová",J373,0)</f>
        <v>0</v>
      </c>
      <c r="BJ373" s="18" t="s">
        <v>86</v>
      </c>
      <c r="BK373" s="226">
        <f>ROUND(I373*H373,2)</f>
        <v>0</v>
      </c>
      <c r="BL373" s="18" t="s">
        <v>142</v>
      </c>
      <c r="BM373" s="225" t="s">
        <v>259</v>
      </c>
    </row>
    <row r="374" spans="1:65" s="13" customFormat="1" ht="11.25">
      <c r="B374" s="227"/>
      <c r="C374" s="228"/>
      <c r="D374" s="229" t="s">
        <v>144</v>
      </c>
      <c r="E374" s="230" t="s">
        <v>1</v>
      </c>
      <c r="F374" s="231" t="s">
        <v>151</v>
      </c>
      <c r="G374" s="228"/>
      <c r="H374" s="230" t="s">
        <v>1</v>
      </c>
      <c r="I374" s="232"/>
      <c r="J374" s="228"/>
      <c r="K374" s="228"/>
      <c r="L374" s="233"/>
      <c r="M374" s="234"/>
      <c r="N374" s="235"/>
      <c r="O374" s="235"/>
      <c r="P374" s="235"/>
      <c r="Q374" s="235"/>
      <c r="R374" s="235"/>
      <c r="S374" s="235"/>
      <c r="T374" s="236"/>
      <c r="AT374" s="237" t="s">
        <v>144</v>
      </c>
      <c r="AU374" s="237" t="s">
        <v>88</v>
      </c>
      <c r="AV374" s="13" t="s">
        <v>86</v>
      </c>
      <c r="AW374" s="13" t="s">
        <v>34</v>
      </c>
      <c r="AX374" s="13" t="s">
        <v>81</v>
      </c>
      <c r="AY374" s="237" t="s">
        <v>136</v>
      </c>
    </row>
    <row r="375" spans="1:65" s="14" customFormat="1" ht="11.25">
      <c r="B375" s="238"/>
      <c r="C375" s="239"/>
      <c r="D375" s="229" t="s">
        <v>144</v>
      </c>
      <c r="E375" s="240" t="s">
        <v>1</v>
      </c>
      <c r="F375" s="241" t="s">
        <v>152</v>
      </c>
      <c r="G375" s="239"/>
      <c r="H375" s="242">
        <v>9.24</v>
      </c>
      <c r="I375" s="243"/>
      <c r="J375" s="239"/>
      <c r="K375" s="239"/>
      <c r="L375" s="244"/>
      <c r="M375" s="245"/>
      <c r="N375" s="246"/>
      <c r="O375" s="246"/>
      <c r="P375" s="246"/>
      <c r="Q375" s="246"/>
      <c r="R375" s="246"/>
      <c r="S375" s="246"/>
      <c r="T375" s="247"/>
      <c r="AT375" s="248" t="s">
        <v>144</v>
      </c>
      <c r="AU375" s="248" t="s">
        <v>88</v>
      </c>
      <c r="AV375" s="14" t="s">
        <v>88</v>
      </c>
      <c r="AW375" s="14" t="s">
        <v>34</v>
      </c>
      <c r="AX375" s="14" t="s">
        <v>81</v>
      </c>
      <c r="AY375" s="248" t="s">
        <v>136</v>
      </c>
    </row>
    <row r="376" spans="1:65" s="13" customFormat="1" ht="11.25">
      <c r="B376" s="227"/>
      <c r="C376" s="228"/>
      <c r="D376" s="229" t="s">
        <v>144</v>
      </c>
      <c r="E376" s="230" t="s">
        <v>1</v>
      </c>
      <c r="F376" s="231" t="s">
        <v>153</v>
      </c>
      <c r="G376" s="228"/>
      <c r="H376" s="230" t="s">
        <v>1</v>
      </c>
      <c r="I376" s="232"/>
      <c r="J376" s="228"/>
      <c r="K376" s="228"/>
      <c r="L376" s="233"/>
      <c r="M376" s="234"/>
      <c r="N376" s="235"/>
      <c r="O376" s="235"/>
      <c r="P376" s="235"/>
      <c r="Q376" s="235"/>
      <c r="R376" s="235"/>
      <c r="S376" s="235"/>
      <c r="T376" s="236"/>
      <c r="AT376" s="237" t="s">
        <v>144</v>
      </c>
      <c r="AU376" s="237" t="s">
        <v>88</v>
      </c>
      <c r="AV376" s="13" t="s">
        <v>86</v>
      </c>
      <c r="AW376" s="13" t="s">
        <v>34</v>
      </c>
      <c r="AX376" s="13" t="s">
        <v>81</v>
      </c>
      <c r="AY376" s="237" t="s">
        <v>136</v>
      </c>
    </row>
    <row r="377" spans="1:65" s="14" customFormat="1" ht="11.25">
      <c r="B377" s="238"/>
      <c r="C377" s="239"/>
      <c r="D377" s="229" t="s">
        <v>144</v>
      </c>
      <c r="E377" s="240" t="s">
        <v>1</v>
      </c>
      <c r="F377" s="241" t="s">
        <v>154</v>
      </c>
      <c r="G377" s="239"/>
      <c r="H377" s="242">
        <v>6.48</v>
      </c>
      <c r="I377" s="243"/>
      <c r="J377" s="239"/>
      <c r="K377" s="239"/>
      <c r="L377" s="244"/>
      <c r="M377" s="245"/>
      <c r="N377" s="246"/>
      <c r="O377" s="246"/>
      <c r="P377" s="246"/>
      <c r="Q377" s="246"/>
      <c r="R377" s="246"/>
      <c r="S377" s="246"/>
      <c r="T377" s="247"/>
      <c r="AT377" s="248" t="s">
        <v>144</v>
      </c>
      <c r="AU377" s="248" t="s">
        <v>88</v>
      </c>
      <c r="AV377" s="14" t="s">
        <v>88</v>
      </c>
      <c r="AW377" s="14" t="s">
        <v>34</v>
      </c>
      <c r="AX377" s="14" t="s">
        <v>81</v>
      </c>
      <c r="AY377" s="248" t="s">
        <v>136</v>
      </c>
    </row>
    <row r="378" spans="1:65" s="13" customFormat="1" ht="11.25">
      <c r="B378" s="227"/>
      <c r="C378" s="228"/>
      <c r="D378" s="229" t="s">
        <v>144</v>
      </c>
      <c r="E378" s="230" t="s">
        <v>1</v>
      </c>
      <c r="F378" s="231" t="s">
        <v>155</v>
      </c>
      <c r="G378" s="228"/>
      <c r="H378" s="230" t="s">
        <v>1</v>
      </c>
      <c r="I378" s="232"/>
      <c r="J378" s="228"/>
      <c r="K378" s="228"/>
      <c r="L378" s="233"/>
      <c r="M378" s="234"/>
      <c r="N378" s="235"/>
      <c r="O378" s="235"/>
      <c r="P378" s="235"/>
      <c r="Q378" s="235"/>
      <c r="R378" s="235"/>
      <c r="S378" s="235"/>
      <c r="T378" s="236"/>
      <c r="AT378" s="237" t="s">
        <v>144</v>
      </c>
      <c r="AU378" s="237" t="s">
        <v>88</v>
      </c>
      <c r="AV378" s="13" t="s">
        <v>86</v>
      </c>
      <c r="AW378" s="13" t="s">
        <v>34</v>
      </c>
      <c r="AX378" s="13" t="s">
        <v>81</v>
      </c>
      <c r="AY378" s="237" t="s">
        <v>136</v>
      </c>
    </row>
    <row r="379" spans="1:65" s="14" customFormat="1" ht="11.25">
      <c r="B379" s="238"/>
      <c r="C379" s="239"/>
      <c r="D379" s="229" t="s">
        <v>144</v>
      </c>
      <c r="E379" s="240" t="s">
        <v>1</v>
      </c>
      <c r="F379" s="241" t="s">
        <v>156</v>
      </c>
      <c r="G379" s="239"/>
      <c r="H379" s="242">
        <v>6.84</v>
      </c>
      <c r="I379" s="243"/>
      <c r="J379" s="239"/>
      <c r="K379" s="239"/>
      <c r="L379" s="244"/>
      <c r="M379" s="245"/>
      <c r="N379" s="246"/>
      <c r="O379" s="246"/>
      <c r="P379" s="246"/>
      <c r="Q379" s="246"/>
      <c r="R379" s="246"/>
      <c r="S379" s="246"/>
      <c r="T379" s="247"/>
      <c r="AT379" s="248" t="s">
        <v>144</v>
      </c>
      <c r="AU379" s="248" t="s">
        <v>88</v>
      </c>
      <c r="AV379" s="14" t="s">
        <v>88</v>
      </c>
      <c r="AW379" s="14" t="s">
        <v>34</v>
      </c>
      <c r="AX379" s="14" t="s">
        <v>81</v>
      </c>
      <c r="AY379" s="248" t="s">
        <v>136</v>
      </c>
    </row>
    <row r="380" spans="1:65" s="13" customFormat="1" ht="11.25">
      <c r="B380" s="227"/>
      <c r="C380" s="228"/>
      <c r="D380" s="229" t="s">
        <v>144</v>
      </c>
      <c r="E380" s="230" t="s">
        <v>1</v>
      </c>
      <c r="F380" s="231" t="s">
        <v>157</v>
      </c>
      <c r="G380" s="228"/>
      <c r="H380" s="230" t="s">
        <v>1</v>
      </c>
      <c r="I380" s="232"/>
      <c r="J380" s="228"/>
      <c r="K380" s="228"/>
      <c r="L380" s="233"/>
      <c r="M380" s="234"/>
      <c r="N380" s="235"/>
      <c r="O380" s="235"/>
      <c r="P380" s="235"/>
      <c r="Q380" s="235"/>
      <c r="R380" s="235"/>
      <c r="S380" s="235"/>
      <c r="T380" s="236"/>
      <c r="AT380" s="237" t="s">
        <v>144</v>
      </c>
      <c r="AU380" s="237" t="s">
        <v>88</v>
      </c>
      <c r="AV380" s="13" t="s">
        <v>86</v>
      </c>
      <c r="AW380" s="13" t="s">
        <v>34</v>
      </c>
      <c r="AX380" s="13" t="s">
        <v>81</v>
      </c>
      <c r="AY380" s="237" t="s">
        <v>136</v>
      </c>
    </row>
    <row r="381" spans="1:65" s="14" customFormat="1" ht="11.25">
      <c r="B381" s="238"/>
      <c r="C381" s="239"/>
      <c r="D381" s="229" t="s">
        <v>144</v>
      </c>
      <c r="E381" s="240" t="s">
        <v>1</v>
      </c>
      <c r="F381" s="241" t="s">
        <v>158</v>
      </c>
      <c r="G381" s="239"/>
      <c r="H381" s="242">
        <v>3.42</v>
      </c>
      <c r="I381" s="243"/>
      <c r="J381" s="239"/>
      <c r="K381" s="239"/>
      <c r="L381" s="244"/>
      <c r="M381" s="245"/>
      <c r="N381" s="246"/>
      <c r="O381" s="246"/>
      <c r="P381" s="246"/>
      <c r="Q381" s="246"/>
      <c r="R381" s="246"/>
      <c r="S381" s="246"/>
      <c r="T381" s="247"/>
      <c r="AT381" s="248" t="s">
        <v>144</v>
      </c>
      <c r="AU381" s="248" t="s">
        <v>88</v>
      </c>
      <c r="AV381" s="14" t="s">
        <v>88</v>
      </c>
      <c r="AW381" s="14" t="s">
        <v>34</v>
      </c>
      <c r="AX381" s="14" t="s">
        <v>81</v>
      </c>
      <c r="AY381" s="248" t="s">
        <v>136</v>
      </c>
    </row>
    <row r="382" spans="1:65" s="13" customFormat="1" ht="11.25">
      <c r="B382" s="227"/>
      <c r="C382" s="228"/>
      <c r="D382" s="229" t="s">
        <v>144</v>
      </c>
      <c r="E382" s="230" t="s">
        <v>1</v>
      </c>
      <c r="F382" s="231" t="s">
        <v>159</v>
      </c>
      <c r="G382" s="228"/>
      <c r="H382" s="230" t="s">
        <v>1</v>
      </c>
      <c r="I382" s="232"/>
      <c r="J382" s="228"/>
      <c r="K382" s="228"/>
      <c r="L382" s="233"/>
      <c r="M382" s="234"/>
      <c r="N382" s="235"/>
      <c r="O382" s="235"/>
      <c r="P382" s="235"/>
      <c r="Q382" s="235"/>
      <c r="R382" s="235"/>
      <c r="S382" s="235"/>
      <c r="T382" s="236"/>
      <c r="AT382" s="237" t="s">
        <v>144</v>
      </c>
      <c r="AU382" s="237" t="s">
        <v>88</v>
      </c>
      <c r="AV382" s="13" t="s">
        <v>86</v>
      </c>
      <c r="AW382" s="13" t="s">
        <v>34</v>
      </c>
      <c r="AX382" s="13" t="s">
        <v>81</v>
      </c>
      <c r="AY382" s="237" t="s">
        <v>136</v>
      </c>
    </row>
    <row r="383" spans="1:65" s="14" customFormat="1" ht="11.25">
      <c r="B383" s="238"/>
      <c r="C383" s="239"/>
      <c r="D383" s="229" t="s">
        <v>144</v>
      </c>
      <c r="E383" s="240" t="s">
        <v>1</v>
      </c>
      <c r="F383" s="241" t="s">
        <v>160</v>
      </c>
      <c r="G383" s="239"/>
      <c r="H383" s="242">
        <v>9.24</v>
      </c>
      <c r="I383" s="243"/>
      <c r="J383" s="239"/>
      <c r="K383" s="239"/>
      <c r="L383" s="244"/>
      <c r="M383" s="245"/>
      <c r="N383" s="246"/>
      <c r="O383" s="246"/>
      <c r="P383" s="246"/>
      <c r="Q383" s="246"/>
      <c r="R383" s="246"/>
      <c r="S383" s="246"/>
      <c r="T383" s="247"/>
      <c r="AT383" s="248" t="s">
        <v>144</v>
      </c>
      <c r="AU383" s="248" t="s">
        <v>88</v>
      </c>
      <c r="AV383" s="14" t="s">
        <v>88</v>
      </c>
      <c r="AW383" s="14" t="s">
        <v>34</v>
      </c>
      <c r="AX383" s="14" t="s">
        <v>81</v>
      </c>
      <c r="AY383" s="248" t="s">
        <v>136</v>
      </c>
    </row>
    <row r="384" spans="1:65" s="16" customFormat="1" ht="11.25">
      <c r="B384" s="260"/>
      <c r="C384" s="261"/>
      <c r="D384" s="229" t="s">
        <v>144</v>
      </c>
      <c r="E384" s="262" t="s">
        <v>1</v>
      </c>
      <c r="F384" s="263" t="s">
        <v>173</v>
      </c>
      <c r="G384" s="261"/>
      <c r="H384" s="264">
        <v>35.22</v>
      </c>
      <c r="I384" s="265"/>
      <c r="J384" s="261"/>
      <c r="K384" s="261"/>
      <c r="L384" s="266"/>
      <c r="M384" s="267"/>
      <c r="N384" s="268"/>
      <c r="O384" s="268"/>
      <c r="P384" s="268"/>
      <c r="Q384" s="268"/>
      <c r="R384" s="268"/>
      <c r="S384" s="268"/>
      <c r="T384" s="269"/>
      <c r="AT384" s="270" t="s">
        <v>144</v>
      </c>
      <c r="AU384" s="270" t="s">
        <v>88</v>
      </c>
      <c r="AV384" s="16" t="s">
        <v>162</v>
      </c>
      <c r="AW384" s="16" t="s">
        <v>34</v>
      </c>
      <c r="AX384" s="16" t="s">
        <v>81</v>
      </c>
      <c r="AY384" s="270" t="s">
        <v>136</v>
      </c>
    </row>
    <row r="385" spans="1:65" s="13" customFormat="1" ht="11.25">
      <c r="B385" s="227"/>
      <c r="C385" s="228"/>
      <c r="D385" s="229" t="s">
        <v>144</v>
      </c>
      <c r="E385" s="230" t="s">
        <v>1</v>
      </c>
      <c r="F385" s="231" t="s">
        <v>169</v>
      </c>
      <c r="G385" s="228"/>
      <c r="H385" s="230" t="s">
        <v>1</v>
      </c>
      <c r="I385" s="232"/>
      <c r="J385" s="228"/>
      <c r="K385" s="228"/>
      <c r="L385" s="233"/>
      <c r="M385" s="234"/>
      <c r="N385" s="235"/>
      <c r="O385" s="235"/>
      <c r="P385" s="235"/>
      <c r="Q385" s="235"/>
      <c r="R385" s="235"/>
      <c r="S385" s="235"/>
      <c r="T385" s="236"/>
      <c r="AT385" s="237" t="s">
        <v>144</v>
      </c>
      <c r="AU385" s="237" t="s">
        <v>88</v>
      </c>
      <c r="AV385" s="13" t="s">
        <v>86</v>
      </c>
      <c r="AW385" s="13" t="s">
        <v>34</v>
      </c>
      <c r="AX385" s="13" t="s">
        <v>81</v>
      </c>
      <c r="AY385" s="237" t="s">
        <v>136</v>
      </c>
    </row>
    <row r="386" spans="1:65" s="14" customFormat="1" ht="11.25">
      <c r="B386" s="238"/>
      <c r="C386" s="239"/>
      <c r="D386" s="229" t="s">
        <v>144</v>
      </c>
      <c r="E386" s="240" t="s">
        <v>1</v>
      </c>
      <c r="F386" s="241" t="s">
        <v>170</v>
      </c>
      <c r="G386" s="239"/>
      <c r="H386" s="242">
        <v>5.5439999999999996</v>
      </c>
      <c r="I386" s="243"/>
      <c r="J386" s="239"/>
      <c r="K386" s="239"/>
      <c r="L386" s="244"/>
      <c r="M386" s="245"/>
      <c r="N386" s="246"/>
      <c r="O386" s="246"/>
      <c r="P386" s="246"/>
      <c r="Q386" s="246"/>
      <c r="R386" s="246"/>
      <c r="S386" s="246"/>
      <c r="T386" s="247"/>
      <c r="AT386" s="248" t="s">
        <v>144</v>
      </c>
      <c r="AU386" s="248" t="s">
        <v>88</v>
      </c>
      <c r="AV386" s="14" t="s">
        <v>88</v>
      </c>
      <c r="AW386" s="14" t="s">
        <v>34</v>
      </c>
      <c r="AX386" s="14" t="s">
        <v>81</v>
      </c>
      <c r="AY386" s="248" t="s">
        <v>136</v>
      </c>
    </row>
    <row r="387" spans="1:65" s="13" customFormat="1" ht="11.25">
      <c r="B387" s="227"/>
      <c r="C387" s="228"/>
      <c r="D387" s="229" t="s">
        <v>144</v>
      </c>
      <c r="E387" s="230" t="s">
        <v>1</v>
      </c>
      <c r="F387" s="231" t="s">
        <v>171</v>
      </c>
      <c r="G387" s="228"/>
      <c r="H387" s="230" t="s">
        <v>1</v>
      </c>
      <c r="I387" s="232"/>
      <c r="J387" s="228"/>
      <c r="K387" s="228"/>
      <c r="L387" s="233"/>
      <c r="M387" s="234"/>
      <c r="N387" s="235"/>
      <c r="O387" s="235"/>
      <c r="P387" s="235"/>
      <c r="Q387" s="235"/>
      <c r="R387" s="235"/>
      <c r="S387" s="235"/>
      <c r="T387" s="236"/>
      <c r="AT387" s="237" t="s">
        <v>144</v>
      </c>
      <c r="AU387" s="237" t="s">
        <v>88</v>
      </c>
      <c r="AV387" s="13" t="s">
        <v>86</v>
      </c>
      <c r="AW387" s="13" t="s">
        <v>34</v>
      </c>
      <c r="AX387" s="13" t="s">
        <v>81</v>
      </c>
      <c r="AY387" s="237" t="s">
        <v>136</v>
      </c>
    </row>
    <row r="388" spans="1:65" s="14" customFormat="1" ht="11.25">
      <c r="B388" s="238"/>
      <c r="C388" s="239"/>
      <c r="D388" s="229" t="s">
        <v>144</v>
      </c>
      <c r="E388" s="240" t="s">
        <v>1</v>
      </c>
      <c r="F388" s="241" t="s">
        <v>172</v>
      </c>
      <c r="G388" s="239"/>
      <c r="H388" s="242">
        <v>8.5500000000000007</v>
      </c>
      <c r="I388" s="243"/>
      <c r="J388" s="239"/>
      <c r="K388" s="239"/>
      <c r="L388" s="244"/>
      <c r="M388" s="245"/>
      <c r="N388" s="246"/>
      <c r="O388" s="246"/>
      <c r="P388" s="246"/>
      <c r="Q388" s="246"/>
      <c r="R388" s="246"/>
      <c r="S388" s="246"/>
      <c r="T388" s="247"/>
      <c r="AT388" s="248" t="s">
        <v>144</v>
      </c>
      <c r="AU388" s="248" t="s">
        <v>88</v>
      </c>
      <c r="AV388" s="14" t="s">
        <v>88</v>
      </c>
      <c r="AW388" s="14" t="s">
        <v>34</v>
      </c>
      <c r="AX388" s="14" t="s">
        <v>81</v>
      </c>
      <c r="AY388" s="248" t="s">
        <v>136</v>
      </c>
    </row>
    <row r="389" spans="1:65" s="13" customFormat="1" ht="11.25">
      <c r="B389" s="227"/>
      <c r="C389" s="228"/>
      <c r="D389" s="229" t="s">
        <v>144</v>
      </c>
      <c r="E389" s="230" t="s">
        <v>1</v>
      </c>
      <c r="F389" s="231" t="s">
        <v>174</v>
      </c>
      <c r="G389" s="228"/>
      <c r="H389" s="230" t="s">
        <v>1</v>
      </c>
      <c r="I389" s="232"/>
      <c r="J389" s="228"/>
      <c r="K389" s="228"/>
      <c r="L389" s="233"/>
      <c r="M389" s="234"/>
      <c r="N389" s="235"/>
      <c r="O389" s="235"/>
      <c r="P389" s="235"/>
      <c r="Q389" s="235"/>
      <c r="R389" s="235"/>
      <c r="S389" s="235"/>
      <c r="T389" s="236"/>
      <c r="AT389" s="237" t="s">
        <v>144</v>
      </c>
      <c r="AU389" s="237" t="s">
        <v>88</v>
      </c>
      <c r="AV389" s="13" t="s">
        <v>86</v>
      </c>
      <c r="AW389" s="13" t="s">
        <v>34</v>
      </c>
      <c r="AX389" s="13" t="s">
        <v>81</v>
      </c>
      <c r="AY389" s="237" t="s">
        <v>136</v>
      </c>
    </row>
    <row r="390" spans="1:65" s="14" customFormat="1" ht="11.25">
      <c r="B390" s="238"/>
      <c r="C390" s="239"/>
      <c r="D390" s="229" t="s">
        <v>144</v>
      </c>
      <c r="E390" s="240" t="s">
        <v>1</v>
      </c>
      <c r="F390" s="241" t="s">
        <v>175</v>
      </c>
      <c r="G390" s="239"/>
      <c r="H390" s="242">
        <v>11.96</v>
      </c>
      <c r="I390" s="243"/>
      <c r="J390" s="239"/>
      <c r="K390" s="239"/>
      <c r="L390" s="244"/>
      <c r="M390" s="245"/>
      <c r="N390" s="246"/>
      <c r="O390" s="246"/>
      <c r="P390" s="246"/>
      <c r="Q390" s="246"/>
      <c r="R390" s="246"/>
      <c r="S390" s="246"/>
      <c r="T390" s="247"/>
      <c r="AT390" s="248" t="s">
        <v>144</v>
      </c>
      <c r="AU390" s="248" t="s">
        <v>88</v>
      </c>
      <c r="AV390" s="14" t="s">
        <v>88</v>
      </c>
      <c r="AW390" s="14" t="s">
        <v>34</v>
      </c>
      <c r="AX390" s="14" t="s">
        <v>81</v>
      </c>
      <c r="AY390" s="248" t="s">
        <v>136</v>
      </c>
    </row>
    <row r="391" spans="1:65" s="16" customFormat="1" ht="11.25">
      <c r="B391" s="260"/>
      <c r="C391" s="261"/>
      <c r="D391" s="229" t="s">
        <v>144</v>
      </c>
      <c r="E391" s="262" t="s">
        <v>1</v>
      </c>
      <c r="F391" s="263" t="s">
        <v>173</v>
      </c>
      <c r="G391" s="261"/>
      <c r="H391" s="264">
        <v>26.053999999999998</v>
      </c>
      <c r="I391" s="265"/>
      <c r="J391" s="261"/>
      <c r="K391" s="261"/>
      <c r="L391" s="266"/>
      <c r="M391" s="267"/>
      <c r="N391" s="268"/>
      <c r="O391" s="268"/>
      <c r="P391" s="268"/>
      <c r="Q391" s="268"/>
      <c r="R391" s="268"/>
      <c r="S391" s="268"/>
      <c r="T391" s="269"/>
      <c r="AT391" s="270" t="s">
        <v>144</v>
      </c>
      <c r="AU391" s="270" t="s">
        <v>88</v>
      </c>
      <c r="AV391" s="16" t="s">
        <v>162</v>
      </c>
      <c r="AW391" s="16" t="s">
        <v>34</v>
      </c>
      <c r="AX391" s="16" t="s">
        <v>81</v>
      </c>
      <c r="AY391" s="270" t="s">
        <v>136</v>
      </c>
    </row>
    <row r="392" spans="1:65" s="14" customFormat="1" ht="11.25">
      <c r="B392" s="238"/>
      <c r="C392" s="239"/>
      <c r="D392" s="229" t="s">
        <v>144</v>
      </c>
      <c r="E392" s="240" t="s">
        <v>1</v>
      </c>
      <c r="F392" s="241" t="s">
        <v>252</v>
      </c>
      <c r="G392" s="239"/>
      <c r="H392" s="242">
        <v>5</v>
      </c>
      <c r="I392" s="243"/>
      <c r="J392" s="239"/>
      <c r="K392" s="239"/>
      <c r="L392" s="244"/>
      <c r="M392" s="245"/>
      <c r="N392" s="246"/>
      <c r="O392" s="246"/>
      <c r="P392" s="246"/>
      <c r="Q392" s="246"/>
      <c r="R392" s="246"/>
      <c r="S392" s="246"/>
      <c r="T392" s="247"/>
      <c r="AT392" s="248" t="s">
        <v>144</v>
      </c>
      <c r="AU392" s="248" t="s">
        <v>88</v>
      </c>
      <c r="AV392" s="14" t="s">
        <v>88</v>
      </c>
      <c r="AW392" s="14" t="s">
        <v>34</v>
      </c>
      <c r="AX392" s="14" t="s">
        <v>81</v>
      </c>
      <c r="AY392" s="248" t="s">
        <v>136</v>
      </c>
    </row>
    <row r="393" spans="1:65" s="15" customFormat="1" ht="11.25">
      <c r="B393" s="249"/>
      <c r="C393" s="250"/>
      <c r="D393" s="229" t="s">
        <v>144</v>
      </c>
      <c r="E393" s="251" t="s">
        <v>1</v>
      </c>
      <c r="F393" s="252" t="s">
        <v>161</v>
      </c>
      <c r="G393" s="250"/>
      <c r="H393" s="253">
        <v>66.274000000000001</v>
      </c>
      <c r="I393" s="254"/>
      <c r="J393" s="250"/>
      <c r="K393" s="250"/>
      <c r="L393" s="255"/>
      <c r="M393" s="256"/>
      <c r="N393" s="257"/>
      <c r="O393" s="257"/>
      <c r="P393" s="257"/>
      <c r="Q393" s="257"/>
      <c r="R393" s="257"/>
      <c r="S393" s="257"/>
      <c r="T393" s="258"/>
      <c r="AT393" s="259" t="s">
        <v>144</v>
      </c>
      <c r="AU393" s="259" t="s">
        <v>88</v>
      </c>
      <c r="AV393" s="15" t="s">
        <v>142</v>
      </c>
      <c r="AW393" s="15" t="s">
        <v>34</v>
      </c>
      <c r="AX393" s="15" t="s">
        <v>86</v>
      </c>
      <c r="AY393" s="259" t="s">
        <v>136</v>
      </c>
    </row>
    <row r="394" spans="1:65" s="2" customFormat="1" ht="24" customHeight="1">
      <c r="A394" s="35"/>
      <c r="B394" s="36"/>
      <c r="C394" s="213" t="s">
        <v>260</v>
      </c>
      <c r="D394" s="213" t="s">
        <v>138</v>
      </c>
      <c r="E394" s="214" t="s">
        <v>261</v>
      </c>
      <c r="F394" s="215" t="s">
        <v>262</v>
      </c>
      <c r="G394" s="216" t="s">
        <v>263</v>
      </c>
      <c r="H394" s="217">
        <v>61.274000000000001</v>
      </c>
      <c r="I394" s="218"/>
      <c r="J394" s="219">
        <f>ROUND(I394*H394,2)</f>
        <v>0</v>
      </c>
      <c r="K394" s="220"/>
      <c r="L394" s="40"/>
      <c r="M394" s="221" t="s">
        <v>1</v>
      </c>
      <c r="N394" s="222" t="s">
        <v>46</v>
      </c>
      <c r="O394" s="72"/>
      <c r="P394" s="223">
        <f>O394*H394</f>
        <v>0</v>
      </c>
      <c r="Q394" s="223">
        <v>0</v>
      </c>
      <c r="R394" s="223">
        <f>Q394*H394</f>
        <v>0</v>
      </c>
      <c r="S394" s="223">
        <v>0</v>
      </c>
      <c r="T394" s="224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25" t="s">
        <v>142</v>
      </c>
      <c r="AT394" s="225" t="s">
        <v>138</v>
      </c>
      <c r="AU394" s="225" t="s">
        <v>88</v>
      </c>
      <c r="AY394" s="18" t="s">
        <v>136</v>
      </c>
      <c r="BE394" s="226">
        <f>IF(N394="základní",J394,0)</f>
        <v>0</v>
      </c>
      <c r="BF394" s="226">
        <f>IF(N394="snížená",J394,0)</f>
        <v>0</v>
      </c>
      <c r="BG394" s="226">
        <f>IF(N394="zákl. přenesená",J394,0)</f>
        <v>0</v>
      </c>
      <c r="BH394" s="226">
        <f>IF(N394="sníž. přenesená",J394,0)</f>
        <v>0</v>
      </c>
      <c r="BI394" s="226">
        <f>IF(N394="nulová",J394,0)</f>
        <v>0</v>
      </c>
      <c r="BJ394" s="18" t="s">
        <v>86</v>
      </c>
      <c r="BK394" s="226">
        <f>ROUND(I394*H394,2)</f>
        <v>0</v>
      </c>
      <c r="BL394" s="18" t="s">
        <v>142</v>
      </c>
      <c r="BM394" s="225" t="s">
        <v>264</v>
      </c>
    </row>
    <row r="395" spans="1:65" s="13" customFormat="1" ht="11.25">
      <c r="B395" s="227"/>
      <c r="C395" s="228"/>
      <c r="D395" s="229" t="s">
        <v>144</v>
      </c>
      <c r="E395" s="230" t="s">
        <v>1</v>
      </c>
      <c r="F395" s="231" t="s">
        <v>151</v>
      </c>
      <c r="G395" s="228"/>
      <c r="H395" s="230" t="s">
        <v>1</v>
      </c>
      <c r="I395" s="232"/>
      <c r="J395" s="228"/>
      <c r="K395" s="228"/>
      <c r="L395" s="233"/>
      <c r="M395" s="234"/>
      <c r="N395" s="235"/>
      <c r="O395" s="235"/>
      <c r="P395" s="235"/>
      <c r="Q395" s="235"/>
      <c r="R395" s="235"/>
      <c r="S395" s="235"/>
      <c r="T395" s="236"/>
      <c r="AT395" s="237" t="s">
        <v>144</v>
      </c>
      <c r="AU395" s="237" t="s">
        <v>88</v>
      </c>
      <c r="AV395" s="13" t="s">
        <v>86</v>
      </c>
      <c r="AW395" s="13" t="s">
        <v>34</v>
      </c>
      <c r="AX395" s="13" t="s">
        <v>81</v>
      </c>
      <c r="AY395" s="237" t="s">
        <v>136</v>
      </c>
    </row>
    <row r="396" spans="1:65" s="14" customFormat="1" ht="11.25">
      <c r="B396" s="238"/>
      <c r="C396" s="239"/>
      <c r="D396" s="229" t="s">
        <v>144</v>
      </c>
      <c r="E396" s="240" t="s">
        <v>1</v>
      </c>
      <c r="F396" s="241" t="s">
        <v>152</v>
      </c>
      <c r="G396" s="239"/>
      <c r="H396" s="242">
        <v>9.24</v>
      </c>
      <c r="I396" s="243"/>
      <c r="J396" s="239"/>
      <c r="K396" s="239"/>
      <c r="L396" s="244"/>
      <c r="M396" s="245"/>
      <c r="N396" s="246"/>
      <c r="O396" s="246"/>
      <c r="P396" s="246"/>
      <c r="Q396" s="246"/>
      <c r="R396" s="246"/>
      <c r="S396" s="246"/>
      <c r="T396" s="247"/>
      <c r="AT396" s="248" t="s">
        <v>144</v>
      </c>
      <c r="AU396" s="248" t="s">
        <v>88</v>
      </c>
      <c r="AV396" s="14" t="s">
        <v>88</v>
      </c>
      <c r="AW396" s="14" t="s">
        <v>34</v>
      </c>
      <c r="AX396" s="14" t="s">
        <v>81</v>
      </c>
      <c r="AY396" s="248" t="s">
        <v>136</v>
      </c>
    </row>
    <row r="397" spans="1:65" s="13" customFormat="1" ht="11.25">
      <c r="B397" s="227"/>
      <c r="C397" s="228"/>
      <c r="D397" s="229" t="s">
        <v>144</v>
      </c>
      <c r="E397" s="230" t="s">
        <v>1</v>
      </c>
      <c r="F397" s="231" t="s">
        <v>153</v>
      </c>
      <c r="G397" s="228"/>
      <c r="H397" s="230" t="s">
        <v>1</v>
      </c>
      <c r="I397" s="232"/>
      <c r="J397" s="228"/>
      <c r="K397" s="228"/>
      <c r="L397" s="233"/>
      <c r="M397" s="234"/>
      <c r="N397" s="235"/>
      <c r="O397" s="235"/>
      <c r="P397" s="235"/>
      <c r="Q397" s="235"/>
      <c r="R397" s="235"/>
      <c r="S397" s="235"/>
      <c r="T397" s="236"/>
      <c r="AT397" s="237" t="s">
        <v>144</v>
      </c>
      <c r="AU397" s="237" t="s">
        <v>88</v>
      </c>
      <c r="AV397" s="13" t="s">
        <v>86</v>
      </c>
      <c r="AW397" s="13" t="s">
        <v>34</v>
      </c>
      <c r="AX397" s="13" t="s">
        <v>81</v>
      </c>
      <c r="AY397" s="237" t="s">
        <v>136</v>
      </c>
    </row>
    <row r="398" spans="1:65" s="14" customFormat="1" ht="11.25">
      <c r="B398" s="238"/>
      <c r="C398" s="239"/>
      <c r="D398" s="229" t="s">
        <v>144</v>
      </c>
      <c r="E398" s="240" t="s">
        <v>1</v>
      </c>
      <c r="F398" s="241" t="s">
        <v>154</v>
      </c>
      <c r="G398" s="239"/>
      <c r="H398" s="242">
        <v>6.48</v>
      </c>
      <c r="I398" s="243"/>
      <c r="J398" s="239"/>
      <c r="K398" s="239"/>
      <c r="L398" s="244"/>
      <c r="M398" s="245"/>
      <c r="N398" s="246"/>
      <c r="O398" s="246"/>
      <c r="P398" s="246"/>
      <c r="Q398" s="246"/>
      <c r="R398" s="246"/>
      <c r="S398" s="246"/>
      <c r="T398" s="247"/>
      <c r="AT398" s="248" t="s">
        <v>144</v>
      </c>
      <c r="AU398" s="248" t="s">
        <v>88</v>
      </c>
      <c r="AV398" s="14" t="s">
        <v>88</v>
      </c>
      <c r="AW398" s="14" t="s">
        <v>34</v>
      </c>
      <c r="AX398" s="14" t="s">
        <v>81</v>
      </c>
      <c r="AY398" s="248" t="s">
        <v>136</v>
      </c>
    </row>
    <row r="399" spans="1:65" s="13" customFormat="1" ht="11.25">
      <c r="B399" s="227"/>
      <c r="C399" s="228"/>
      <c r="D399" s="229" t="s">
        <v>144</v>
      </c>
      <c r="E399" s="230" t="s">
        <v>1</v>
      </c>
      <c r="F399" s="231" t="s">
        <v>155</v>
      </c>
      <c r="G399" s="228"/>
      <c r="H399" s="230" t="s">
        <v>1</v>
      </c>
      <c r="I399" s="232"/>
      <c r="J399" s="228"/>
      <c r="K399" s="228"/>
      <c r="L399" s="233"/>
      <c r="M399" s="234"/>
      <c r="N399" s="235"/>
      <c r="O399" s="235"/>
      <c r="P399" s="235"/>
      <c r="Q399" s="235"/>
      <c r="R399" s="235"/>
      <c r="S399" s="235"/>
      <c r="T399" s="236"/>
      <c r="AT399" s="237" t="s">
        <v>144</v>
      </c>
      <c r="AU399" s="237" t="s">
        <v>88</v>
      </c>
      <c r="AV399" s="13" t="s">
        <v>86</v>
      </c>
      <c r="AW399" s="13" t="s">
        <v>34</v>
      </c>
      <c r="AX399" s="13" t="s">
        <v>81</v>
      </c>
      <c r="AY399" s="237" t="s">
        <v>136</v>
      </c>
    </row>
    <row r="400" spans="1:65" s="14" customFormat="1" ht="11.25">
      <c r="B400" s="238"/>
      <c r="C400" s="239"/>
      <c r="D400" s="229" t="s">
        <v>144</v>
      </c>
      <c r="E400" s="240" t="s">
        <v>1</v>
      </c>
      <c r="F400" s="241" t="s">
        <v>156</v>
      </c>
      <c r="G400" s="239"/>
      <c r="H400" s="242">
        <v>6.84</v>
      </c>
      <c r="I400" s="243"/>
      <c r="J400" s="239"/>
      <c r="K400" s="239"/>
      <c r="L400" s="244"/>
      <c r="M400" s="245"/>
      <c r="N400" s="246"/>
      <c r="O400" s="246"/>
      <c r="P400" s="246"/>
      <c r="Q400" s="246"/>
      <c r="R400" s="246"/>
      <c r="S400" s="246"/>
      <c r="T400" s="247"/>
      <c r="AT400" s="248" t="s">
        <v>144</v>
      </c>
      <c r="AU400" s="248" t="s">
        <v>88</v>
      </c>
      <c r="AV400" s="14" t="s">
        <v>88</v>
      </c>
      <c r="AW400" s="14" t="s">
        <v>34</v>
      </c>
      <c r="AX400" s="14" t="s">
        <v>81</v>
      </c>
      <c r="AY400" s="248" t="s">
        <v>136</v>
      </c>
    </row>
    <row r="401" spans="1:65" s="13" customFormat="1" ht="11.25">
      <c r="B401" s="227"/>
      <c r="C401" s="228"/>
      <c r="D401" s="229" t="s">
        <v>144</v>
      </c>
      <c r="E401" s="230" t="s">
        <v>1</v>
      </c>
      <c r="F401" s="231" t="s">
        <v>157</v>
      </c>
      <c r="G401" s="228"/>
      <c r="H401" s="230" t="s">
        <v>1</v>
      </c>
      <c r="I401" s="232"/>
      <c r="J401" s="228"/>
      <c r="K401" s="228"/>
      <c r="L401" s="233"/>
      <c r="M401" s="234"/>
      <c r="N401" s="235"/>
      <c r="O401" s="235"/>
      <c r="P401" s="235"/>
      <c r="Q401" s="235"/>
      <c r="R401" s="235"/>
      <c r="S401" s="235"/>
      <c r="T401" s="236"/>
      <c r="AT401" s="237" t="s">
        <v>144</v>
      </c>
      <c r="AU401" s="237" t="s">
        <v>88</v>
      </c>
      <c r="AV401" s="13" t="s">
        <v>86</v>
      </c>
      <c r="AW401" s="13" t="s">
        <v>34</v>
      </c>
      <c r="AX401" s="13" t="s">
        <v>81</v>
      </c>
      <c r="AY401" s="237" t="s">
        <v>136</v>
      </c>
    </row>
    <row r="402" spans="1:65" s="14" customFormat="1" ht="11.25">
      <c r="B402" s="238"/>
      <c r="C402" s="239"/>
      <c r="D402" s="229" t="s">
        <v>144</v>
      </c>
      <c r="E402" s="240" t="s">
        <v>1</v>
      </c>
      <c r="F402" s="241" t="s">
        <v>158</v>
      </c>
      <c r="G402" s="239"/>
      <c r="H402" s="242">
        <v>3.42</v>
      </c>
      <c r="I402" s="243"/>
      <c r="J402" s="239"/>
      <c r="K402" s="239"/>
      <c r="L402" s="244"/>
      <c r="M402" s="245"/>
      <c r="N402" s="246"/>
      <c r="O402" s="246"/>
      <c r="P402" s="246"/>
      <c r="Q402" s="246"/>
      <c r="R402" s="246"/>
      <c r="S402" s="246"/>
      <c r="T402" s="247"/>
      <c r="AT402" s="248" t="s">
        <v>144</v>
      </c>
      <c r="AU402" s="248" t="s">
        <v>88</v>
      </c>
      <c r="AV402" s="14" t="s">
        <v>88</v>
      </c>
      <c r="AW402" s="14" t="s">
        <v>34</v>
      </c>
      <c r="AX402" s="14" t="s">
        <v>81</v>
      </c>
      <c r="AY402" s="248" t="s">
        <v>136</v>
      </c>
    </row>
    <row r="403" spans="1:65" s="13" customFormat="1" ht="11.25">
      <c r="B403" s="227"/>
      <c r="C403" s="228"/>
      <c r="D403" s="229" t="s">
        <v>144</v>
      </c>
      <c r="E403" s="230" t="s">
        <v>1</v>
      </c>
      <c r="F403" s="231" t="s">
        <v>159</v>
      </c>
      <c r="G403" s="228"/>
      <c r="H403" s="230" t="s">
        <v>1</v>
      </c>
      <c r="I403" s="232"/>
      <c r="J403" s="228"/>
      <c r="K403" s="228"/>
      <c r="L403" s="233"/>
      <c r="M403" s="234"/>
      <c r="N403" s="235"/>
      <c r="O403" s="235"/>
      <c r="P403" s="235"/>
      <c r="Q403" s="235"/>
      <c r="R403" s="235"/>
      <c r="S403" s="235"/>
      <c r="T403" s="236"/>
      <c r="AT403" s="237" t="s">
        <v>144</v>
      </c>
      <c r="AU403" s="237" t="s">
        <v>88</v>
      </c>
      <c r="AV403" s="13" t="s">
        <v>86</v>
      </c>
      <c r="AW403" s="13" t="s">
        <v>34</v>
      </c>
      <c r="AX403" s="13" t="s">
        <v>81</v>
      </c>
      <c r="AY403" s="237" t="s">
        <v>136</v>
      </c>
    </row>
    <row r="404" spans="1:65" s="14" customFormat="1" ht="11.25">
      <c r="B404" s="238"/>
      <c r="C404" s="239"/>
      <c r="D404" s="229" t="s">
        <v>144</v>
      </c>
      <c r="E404" s="240" t="s">
        <v>1</v>
      </c>
      <c r="F404" s="241" t="s">
        <v>160</v>
      </c>
      <c r="G404" s="239"/>
      <c r="H404" s="242">
        <v>9.24</v>
      </c>
      <c r="I404" s="243"/>
      <c r="J404" s="239"/>
      <c r="K404" s="239"/>
      <c r="L404" s="244"/>
      <c r="M404" s="245"/>
      <c r="N404" s="246"/>
      <c r="O404" s="246"/>
      <c r="P404" s="246"/>
      <c r="Q404" s="246"/>
      <c r="R404" s="246"/>
      <c r="S404" s="246"/>
      <c r="T404" s="247"/>
      <c r="AT404" s="248" t="s">
        <v>144</v>
      </c>
      <c r="AU404" s="248" t="s">
        <v>88</v>
      </c>
      <c r="AV404" s="14" t="s">
        <v>88</v>
      </c>
      <c r="AW404" s="14" t="s">
        <v>34</v>
      </c>
      <c r="AX404" s="14" t="s">
        <v>81</v>
      </c>
      <c r="AY404" s="248" t="s">
        <v>136</v>
      </c>
    </row>
    <row r="405" spans="1:65" s="16" customFormat="1" ht="11.25">
      <c r="B405" s="260"/>
      <c r="C405" s="261"/>
      <c r="D405" s="229" t="s">
        <v>144</v>
      </c>
      <c r="E405" s="262" t="s">
        <v>1</v>
      </c>
      <c r="F405" s="263" t="s">
        <v>173</v>
      </c>
      <c r="G405" s="261"/>
      <c r="H405" s="264">
        <v>35.22</v>
      </c>
      <c r="I405" s="265"/>
      <c r="J405" s="261"/>
      <c r="K405" s="261"/>
      <c r="L405" s="266"/>
      <c r="M405" s="267"/>
      <c r="N405" s="268"/>
      <c r="O405" s="268"/>
      <c r="P405" s="268"/>
      <c r="Q405" s="268"/>
      <c r="R405" s="268"/>
      <c r="S405" s="268"/>
      <c r="T405" s="269"/>
      <c r="AT405" s="270" t="s">
        <v>144</v>
      </c>
      <c r="AU405" s="270" t="s">
        <v>88</v>
      </c>
      <c r="AV405" s="16" t="s">
        <v>162</v>
      </c>
      <c r="AW405" s="16" t="s">
        <v>34</v>
      </c>
      <c r="AX405" s="16" t="s">
        <v>81</v>
      </c>
      <c r="AY405" s="270" t="s">
        <v>136</v>
      </c>
    </row>
    <row r="406" spans="1:65" s="13" customFormat="1" ht="11.25">
      <c r="B406" s="227"/>
      <c r="C406" s="228"/>
      <c r="D406" s="229" t="s">
        <v>144</v>
      </c>
      <c r="E406" s="230" t="s">
        <v>1</v>
      </c>
      <c r="F406" s="231" t="s">
        <v>169</v>
      </c>
      <c r="G406" s="228"/>
      <c r="H406" s="230" t="s">
        <v>1</v>
      </c>
      <c r="I406" s="232"/>
      <c r="J406" s="228"/>
      <c r="K406" s="228"/>
      <c r="L406" s="233"/>
      <c r="M406" s="234"/>
      <c r="N406" s="235"/>
      <c r="O406" s="235"/>
      <c r="P406" s="235"/>
      <c r="Q406" s="235"/>
      <c r="R406" s="235"/>
      <c r="S406" s="235"/>
      <c r="T406" s="236"/>
      <c r="AT406" s="237" t="s">
        <v>144</v>
      </c>
      <c r="AU406" s="237" t="s">
        <v>88</v>
      </c>
      <c r="AV406" s="13" t="s">
        <v>86</v>
      </c>
      <c r="AW406" s="13" t="s">
        <v>34</v>
      </c>
      <c r="AX406" s="13" t="s">
        <v>81</v>
      </c>
      <c r="AY406" s="237" t="s">
        <v>136</v>
      </c>
    </row>
    <row r="407" spans="1:65" s="14" customFormat="1" ht="11.25">
      <c r="B407" s="238"/>
      <c r="C407" s="239"/>
      <c r="D407" s="229" t="s">
        <v>144</v>
      </c>
      <c r="E407" s="240" t="s">
        <v>1</v>
      </c>
      <c r="F407" s="241" t="s">
        <v>170</v>
      </c>
      <c r="G407" s="239"/>
      <c r="H407" s="242">
        <v>5.5439999999999996</v>
      </c>
      <c r="I407" s="243"/>
      <c r="J407" s="239"/>
      <c r="K407" s="239"/>
      <c r="L407" s="244"/>
      <c r="M407" s="245"/>
      <c r="N407" s="246"/>
      <c r="O407" s="246"/>
      <c r="P407" s="246"/>
      <c r="Q407" s="246"/>
      <c r="R407" s="246"/>
      <c r="S407" s="246"/>
      <c r="T407" s="247"/>
      <c r="AT407" s="248" t="s">
        <v>144</v>
      </c>
      <c r="AU407" s="248" t="s">
        <v>88</v>
      </c>
      <c r="AV407" s="14" t="s">
        <v>88</v>
      </c>
      <c r="AW407" s="14" t="s">
        <v>34</v>
      </c>
      <c r="AX407" s="14" t="s">
        <v>81</v>
      </c>
      <c r="AY407" s="248" t="s">
        <v>136</v>
      </c>
    </row>
    <row r="408" spans="1:65" s="13" customFormat="1" ht="11.25">
      <c r="B408" s="227"/>
      <c r="C408" s="228"/>
      <c r="D408" s="229" t="s">
        <v>144</v>
      </c>
      <c r="E408" s="230" t="s">
        <v>1</v>
      </c>
      <c r="F408" s="231" t="s">
        <v>171</v>
      </c>
      <c r="G408" s="228"/>
      <c r="H408" s="230" t="s">
        <v>1</v>
      </c>
      <c r="I408" s="232"/>
      <c r="J408" s="228"/>
      <c r="K408" s="228"/>
      <c r="L408" s="233"/>
      <c r="M408" s="234"/>
      <c r="N408" s="235"/>
      <c r="O408" s="235"/>
      <c r="P408" s="235"/>
      <c r="Q408" s="235"/>
      <c r="R408" s="235"/>
      <c r="S408" s="235"/>
      <c r="T408" s="236"/>
      <c r="AT408" s="237" t="s">
        <v>144</v>
      </c>
      <c r="AU408" s="237" t="s">
        <v>88</v>
      </c>
      <c r="AV408" s="13" t="s">
        <v>86</v>
      </c>
      <c r="AW408" s="13" t="s">
        <v>34</v>
      </c>
      <c r="AX408" s="13" t="s">
        <v>81</v>
      </c>
      <c r="AY408" s="237" t="s">
        <v>136</v>
      </c>
    </row>
    <row r="409" spans="1:65" s="14" customFormat="1" ht="11.25">
      <c r="B409" s="238"/>
      <c r="C409" s="239"/>
      <c r="D409" s="229" t="s">
        <v>144</v>
      </c>
      <c r="E409" s="240" t="s">
        <v>1</v>
      </c>
      <c r="F409" s="241" t="s">
        <v>172</v>
      </c>
      <c r="G409" s="239"/>
      <c r="H409" s="242">
        <v>8.5500000000000007</v>
      </c>
      <c r="I409" s="243"/>
      <c r="J409" s="239"/>
      <c r="K409" s="239"/>
      <c r="L409" s="244"/>
      <c r="M409" s="245"/>
      <c r="N409" s="246"/>
      <c r="O409" s="246"/>
      <c r="P409" s="246"/>
      <c r="Q409" s="246"/>
      <c r="R409" s="246"/>
      <c r="S409" s="246"/>
      <c r="T409" s="247"/>
      <c r="AT409" s="248" t="s">
        <v>144</v>
      </c>
      <c r="AU409" s="248" t="s">
        <v>88</v>
      </c>
      <c r="AV409" s="14" t="s">
        <v>88</v>
      </c>
      <c r="AW409" s="14" t="s">
        <v>34</v>
      </c>
      <c r="AX409" s="14" t="s">
        <v>81</v>
      </c>
      <c r="AY409" s="248" t="s">
        <v>136</v>
      </c>
    </row>
    <row r="410" spans="1:65" s="13" customFormat="1" ht="11.25">
      <c r="B410" s="227"/>
      <c r="C410" s="228"/>
      <c r="D410" s="229" t="s">
        <v>144</v>
      </c>
      <c r="E410" s="230" t="s">
        <v>1</v>
      </c>
      <c r="F410" s="231" t="s">
        <v>174</v>
      </c>
      <c r="G410" s="228"/>
      <c r="H410" s="230" t="s">
        <v>1</v>
      </c>
      <c r="I410" s="232"/>
      <c r="J410" s="228"/>
      <c r="K410" s="228"/>
      <c r="L410" s="233"/>
      <c r="M410" s="234"/>
      <c r="N410" s="235"/>
      <c r="O410" s="235"/>
      <c r="P410" s="235"/>
      <c r="Q410" s="235"/>
      <c r="R410" s="235"/>
      <c r="S410" s="235"/>
      <c r="T410" s="236"/>
      <c r="AT410" s="237" t="s">
        <v>144</v>
      </c>
      <c r="AU410" s="237" t="s">
        <v>88</v>
      </c>
      <c r="AV410" s="13" t="s">
        <v>86</v>
      </c>
      <c r="AW410" s="13" t="s">
        <v>34</v>
      </c>
      <c r="AX410" s="13" t="s">
        <v>81</v>
      </c>
      <c r="AY410" s="237" t="s">
        <v>136</v>
      </c>
    </row>
    <row r="411" spans="1:65" s="14" customFormat="1" ht="11.25">
      <c r="B411" s="238"/>
      <c r="C411" s="239"/>
      <c r="D411" s="229" t="s">
        <v>144</v>
      </c>
      <c r="E411" s="240" t="s">
        <v>1</v>
      </c>
      <c r="F411" s="241" t="s">
        <v>175</v>
      </c>
      <c r="G411" s="239"/>
      <c r="H411" s="242">
        <v>11.96</v>
      </c>
      <c r="I411" s="243"/>
      <c r="J411" s="239"/>
      <c r="K411" s="239"/>
      <c r="L411" s="244"/>
      <c r="M411" s="245"/>
      <c r="N411" s="246"/>
      <c r="O411" s="246"/>
      <c r="P411" s="246"/>
      <c r="Q411" s="246"/>
      <c r="R411" s="246"/>
      <c r="S411" s="246"/>
      <c r="T411" s="247"/>
      <c r="AT411" s="248" t="s">
        <v>144</v>
      </c>
      <c r="AU411" s="248" t="s">
        <v>88</v>
      </c>
      <c r="AV411" s="14" t="s">
        <v>88</v>
      </c>
      <c r="AW411" s="14" t="s">
        <v>34</v>
      </c>
      <c r="AX411" s="14" t="s">
        <v>81</v>
      </c>
      <c r="AY411" s="248" t="s">
        <v>136</v>
      </c>
    </row>
    <row r="412" spans="1:65" s="15" customFormat="1" ht="11.25">
      <c r="B412" s="249"/>
      <c r="C412" s="250"/>
      <c r="D412" s="229" t="s">
        <v>144</v>
      </c>
      <c r="E412" s="251" t="s">
        <v>1</v>
      </c>
      <c r="F412" s="252" t="s">
        <v>161</v>
      </c>
      <c r="G412" s="250"/>
      <c r="H412" s="253">
        <v>61.274000000000001</v>
      </c>
      <c r="I412" s="254"/>
      <c r="J412" s="250"/>
      <c r="K412" s="250"/>
      <c r="L412" s="255"/>
      <c r="M412" s="256"/>
      <c r="N412" s="257"/>
      <c r="O412" s="257"/>
      <c r="P412" s="257"/>
      <c r="Q412" s="257"/>
      <c r="R412" s="257"/>
      <c r="S412" s="257"/>
      <c r="T412" s="258"/>
      <c r="AT412" s="259" t="s">
        <v>144</v>
      </c>
      <c r="AU412" s="259" t="s">
        <v>88</v>
      </c>
      <c r="AV412" s="15" t="s">
        <v>142</v>
      </c>
      <c r="AW412" s="15" t="s">
        <v>34</v>
      </c>
      <c r="AX412" s="15" t="s">
        <v>86</v>
      </c>
      <c r="AY412" s="259" t="s">
        <v>136</v>
      </c>
    </row>
    <row r="413" spans="1:65" s="2" customFormat="1" ht="16.5" customHeight="1">
      <c r="A413" s="35"/>
      <c r="B413" s="36"/>
      <c r="C413" s="213" t="s">
        <v>265</v>
      </c>
      <c r="D413" s="213" t="s">
        <v>138</v>
      </c>
      <c r="E413" s="214" t="s">
        <v>266</v>
      </c>
      <c r="F413" s="215" t="s">
        <v>267</v>
      </c>
      <c r="G413" s="216" t="s">
        <v>141</v>
      </c>
      <c r="H413" s="217">
        <v>34.901000000000003</v>
      </c>
      <c r="I413" s="218"/>
      <c r="J413" s="219">
        <f>ROUND(I413*H413,2)</f>
        <v>0</v>
      </c>
      <c r="K413" s="220"/>
      <c r="L413" s="40"/>
      <c r="M413" s="221" t="s">
        <v>1</v>
      </c>
      <c r="N413" s="222" t="s">
        <v>46</v>
      </c>
      <c r="O413" s="72"/>
      <c r="P413" s="223">
        <f>O413*H413</f>
        <v>0</v>
      </c>
      <c r="Q413" s="223">
        <v>0</v>
      </c>
      <c r="R413" s="223">
        <f>Q413*H413</f>
        <v>0</v>
      </c>
      <c r="S413" s="223">
        <v>0</v>
      </c>
      <c r="T413" s="224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25" t="s">
        <v>142</v>
      </c>
      <c r="AT413" s="225" t="s">
        <v>138</v>
      </c>
      <c r="AU413" s="225" t="s">
        <v>88</v>
      </c>
      <c r="AY413" s="18" t="s">
        <v>136</v>
      </c>
      <c r="BE413" s="226">
        <f>IF(N413="základní",J413,0)</f>
        <v>0</v>
      </c>
      <c r="BF413" s="226">
        <f>IF(N413="snížená",J413,0)</f>
        <v>0</v>
      </c>
      <c r="BG413" s="226">
        <f>IF(N413="zákl. přenesená",J413,0)</f>
        <v>0</v>
      </c>
      <c r="BH413" s="226">
        <f>IF(N413="sníž. přenesená",J413,0)</f>
        <v>0</v>
      </c>
      <c r="BI413" s="226">
        <f>IF(N413="nulová",J413,0)</f>
        <v>0</v>
      </c>
      <c r="BJ413" s="18" t="s">
        <v>86</v>
      </c>
      <c r="BK413" s="226">
        <f>ROUND(I413*H413,2)</f>
        <v>0</v>
      </c>
      <c r="BL413" s="18" t="s">
        <v>142</v>
      </c>
      <c r="BM413" s="225" t="s">
        <v>268</v>
      </c>
    </row>
    <row r="414" spans="1:65" s="13" customFormat="1" ht="22.5">
      <c r="B414" s="227"/>
      <c r="C414" s="228"/>
      <c r="D414" s="229" t="s">
        <v>144</v>
      </c>
      <c r="E414" s="230" t="s">
        <v>1</v>
      </c>
      <c r="F414" s="231" t="s">
        <v>269</v>
      </c>
      <c r="G414" s="228"/>
      <c r="H414" s="230" t="s">
        <v>1</v>
      </c>
      <c r="I414" s="232"/>
      <c r="J414" s="228"/>
      <c r="K414" s="228"/>
      <c r="L414" s="233"/>
      <c r="M414" s="234"/>
      <c r="N414" s="235"/>
      <c r="O414" s="235"/>
      <c r="P414" s="235"/>
      <c r="Q414" s="235"/>
      <c r="R414" s="235"/>
      <c r="S414" s="235"/>
      <c r="T414" s="236"/>
      <c r="AT414" s="237" t="s">
        <v>144</v>
      </c>
      <c r="AU414" s="237" t="s">
        <v>88</v>
      </c>
      <c r="AV414" s="13" t="s">
        <v>86</v>
      </c>
      <c r="AW414" s="13" t="s">
        <v>34</v>
      </c>
      <c r="AX414" s="13" t="s">
        <v>81</v>
      </c>
      <c r="AY414" s="237" t="s">
        <v>136</v>
      </c>
    </row>
    <row r="415" spans="1:65" s="13" customFormat="1" ht="11.25">
      <c r="B415" s="227"/>
      <c r="C415" s="228"/>
      <c r="D415" s="229" t="s">
        <v>144</v>
      </c>
      <c r="E415" s="230" t="s">
        <v>1</v>
      </c>
      <c r="F415" s="231" t="s">
        <v>270</v>
      </c>
      <c r="G415" s="228"/>
      <c r="H415" s="230" t="s">
        <v>1</v>
      </c>
      <c r="I415" s="232"/>
      <c r="J415" s="228"/>
      <c r="K415" s="228"/>
      <c r="L415" s="233"/>
      <c r="M415" s="234"/>
      <c r="N415" s="235"/>
      <c r="O415" s="235"/>
      <c r="P415" s="235"/>
      <c r="Q415" s="235"/>
      <c r="R415" s="235"/>
      <c r="S415" s="235"/>
      <c r="T415" s="236"/>
      <c r="AT415" s="237" t="s">
        <v>144</v>
      </c>
      <c r="AU415" s="237" t="s">
        <v>88</v>
      </c>
      <c r="AV415" s="13" t="s">
        <v>86</v>
      </c>
      <c r="AW415" s="13" t="s">
        <v>34</v>
      </c>
      <c r="AX415" s="13" t="s">
        <v>81</v>
      </c>
      <c r="AY415" s="237" t="s">
        <v>136</v>
      </c>
    </row>
    <row r="416" spans="1:65" s="14" customFormat="1" ht="11.25">
      <c r="B416" s="238"/>
      <c r="C416" s="239"/>
      <c r="D416" s="229" t="s">
        <v>144</v>
      </c>
      <c r="E416" s="240" t="s">
        <v>1</v>
      </c>
      <c r="F416" s="241" t="s">
        <v>271</v>
      </c>
      <c r="G416" s="239"/>
      <c r="H416" s="242">
        <v>34.901000000000003</v>
      </c>
      <c r="I416" s="243"/>
      <c r="J416" s="239"/>
      <c r="K416" s="239"/>
      <c r="L416" s="244"/>
      <c r="M416" s="245"/>
      <c r="N416" s="246"/>
      <c r="O416" s="246"/>
      <c r="P416" s="246"/>
      <c r="Q416" s="246"/>
      <c r="R416" s="246"/>
      <c r="S416" s="246"/>
      <c r="T416" s="247"/>
      <c r="AT416" s="248" t="s">
        <v>144</v>
      </c>
      <c r="AU416" s="248" t="s">
        <v>88</v>
      </c>
      <c r="AV416" s="14" t="s">
        <v>88</v>
      </c>
      <c r="AW416" s="14" t="s">
        <v>34</v>
      </c>
      <c r="AX416" s="14" t="s">
        <v>86</v>
      </c>
      <c r="AY416" s="248" t="s">
        <v>136</v>
      </c>
    </row>
    <row r="417" spans="1:65" s="2" customFormat="1" ht="24" customHeight="1">
      <c r="A417" s="35"/>
      <c r="B417" s="36"/>
      <c r="C417" s="213" t="s">
        <v>272</v>
      </c>
      <c r="D417" s="213" t="s">
        <v>138</v>
      </c>
      <c r="E417" s="214" t="s">
        <v>273</v>
      </c>
      <c r="F417" s="215" t="s">
        <v>274</v>
      </c>
      <c r="G417" s="216" t="s">
        <v>141</v>
      </c>
      <c r="H417" s="217">
        <v>20.51</v>
      </c>
      <c r="I417" s="218"/>
      <c r="J417" s="219">
        <f>ROUND(I417*H417,2)</f>
        <v>0</v>
      </c>
      <c r="K417" s="220"/>
      <c r="L417" s="40"/>
      <c r="M417" s="221" t="s">
        <v>1</v>
      </c>
      <c r="N417" s="222" t="s">
        <v>46</v>
      </c>
      <c r="O417" s="72"/>
      <c r="P417" s="223">
        <f>O417*H417</f>
        <v>0</v>
      </c>
      <c r="Q417" s="223">
        <v>0</v>
      </c>
      <c r="R417" s="223">
        <f>Q417*H417</f>
        <v>0</v>
      </c>
      <c r="S417" s="223">
        <v>0</v>
      </c>
      <c r="T417" s="224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25" t="s">
        <v>142</v>
      </c>
      <c r="AT417" s="225" t="s">
        <v>138</v>
      </c>
      <c r="AU417" s="225" t="s">
        <v>88</v>
      </c>
      <c r="AY417" s="18" t="s">
        <v>136</v>
      </c>
      <c r="BE417" s="226">
        <f>IF(N417="základní",J417,0)</f>
        <v>0</v>
      </c>
      <c r="BF417" s="226">
        <f>IF(N417="snížená",J417,0)</f>
        <v>0</v>
      </c>
      <c r="BG417" s="226">
        <f>IF(N417="zákl. přenesená",J417,0)</f>
        <v>0</v>
      </c>
      <c r="BH417" s="226">
        <f>IF(N417="sníž. přenesená",J417,0)</f>
        <v>0</v>
      </c>
      <c r="BI417" s="226">
        <f>IF(N417="nulová",J417,0)</f>
        <v>0</v>
      </c>
      <c r="BJ417" s="18" t="s">
        <v>86</v>
      </c>
      <c r="BK417" s="226">
        <f>ROUND(I417*H417,2)</f>
        <v>0</v>
      </c>
      <c r="BL417" s="18" t="s">
        <v>142</v>
      </c>
      <c r="BM417" s="225" t="s">
        <v>275</v>
      </c>
    </row>
    <row r="418" spans="1:65" s="14" customFormat="1" ht="11.25">
      <c r="B418" s="238"/>
      <c r="C418" s="239"/>
      <c r="D418" s="229" t="s">
        <v>144</v>
      </c>
      <c r="E418" s="240" t="s">
        <v>1</v>
      </c>
      <c r="F418" s="241" t="s">
        <v>276</v>
      </c>
      <c r="G418" s="239"/>
      <c r="H418" s="242">
        <v>20.51</v>
      </c>
      <c r="I418" s="243"/>
      <c r="J418" s="239"/>
      <c r="K418" s="239"/>
      <c r="L418" s="244"/>
      <c r="M418" s="245"/>
      <c r="N418" s="246"/>
      <c r="O418" s="246"/>
      <c r="P418" s="246"/>
      <c r="Q418" s="246"/>
      <c r="R418" s="246"/>
      <c r="S418" s="246"/>
      <c r="T418" s="247"/>
      <c r="AT418" s="248" t="s">
        <v>144</v>
      </c>
      <c r="AU418" s="248" t="s">
        <v>88</v>
      </c>
      <c r="AV418" s="14" t="s">
        <v>88</v>
      </c>
      <c r="AW418" s="14" t="s">
        <v>34</v>
      </c>
      <c r="AX418" s="14" t="s">
        <v>86</v>
      </c>
      <c r="AY418" s="248" t="s">
        <v>136</v>
      </c>
    </row>
    <row r="419" spans="1:65" s="2" customFormat="1" ht="16.5" customHeight="1">
      <c r="A419" s="35"/>
      <c r="B419" s="36"/>
      <c r="C419" s="271" t="s">
        <v>277</v>
      </c>
      <c r="D419" s="271" t="s">
        <v>278</v>
      </c>
      <c r="E419" s="272" t="s">
        <v>279</v>
      </c>
      <c r="F419" s="273" t="s">
        <v>280</v>
      </c>
      <c r="G419" s="274" t="s">
        <v>263</v>
      </c>
      <c r="H419" s="275">
        <v>110.822</v>
      </c>
      <c r="I419" s="276"/>
      <c r="J419" s="277">
        <f>ROUND(I419*H419,2)</f>
        <v>0</v>
      </c>
      <c r="K419" s="278"/>
      <c r="L419" s="279"/>
      <c r="M419" s="280" t="s">
        <v>1</v>
      </c>
      <c r="N419" s="281" t="s">
        <v>46</v>
      </c>
      <c r="O419" s="72"/>
      <c r="P419" s="223">
        <f>O419*H419</f>
        <v>0</v>
      </c>
      <c r="Q419" s="223">
        <v>1</v>
      </c>
      <c r="R419" s="223">
        <f>Q419*H419</f>
        <v>110.822</v>
      </c>
      <c r="S419" s="223">
        <v>0</v>
      </c>
      <c r="T419" s="224">
        <f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225" t="s">
        <v>193</v>
      </c>
      <c r="AT419" s="225" t="s">
        <v>278</v>
      </c>
      <c r="AU419" s="225" t="s">
        <v>88</v>
      </c>
      <c r="AY419" s="18" t="s">
        <v>136</v>
      </c>
      <c r="BE419" s="226">
        <f>IF(N419="základní",J419,0)</f>
        <v>0</v>
      </c>
      <c r="BF419" s="226">
        <f>IF(N419="snížená",J419,0)</f>
        <v>0</v>
      </c>
      <c r="BG419" s="226">
        <f>IF(N419="zákl. přenesená",J419,0)</f>
        <v>0</v>
      </c>
      <c r="BH419" s="226">
        <f>IF(N419="sníž. přenesená",J419,0)</f>
        <v>0</v>
      </c>
      <c r="BI419" s="226">
        <f>IF(N419="nulová",J419,0)</f>
        <v>0</v>
      </c>
      <c r="BJ419" s="18" t="s">
        <v>86</v>
      </c>
      <c r="BK419" s="226">
        <f>ROUND(I419*H419,2)</f>
        <v>0</v>
      </c>
      <c r="BL419" s="18" t="s">
        <v>142</v>
      </c>
      <c r="BM419" s="225" t="s">
        <v>281</v>
      </c>
    </row>
    <row r="420" spans="1:65" s="14" customFormat="1" ht="11.25">
      <c r="B420" s="238"/>
      <c r="C420" s="239"/>
      <c r="D420" s="229" t="s">
        <v>144</v>
      </c>
      <c r="E420" s="240" t="s">
        <v>1</v>
      </c>
      <c r="F420" s="241" t="s">
        <v>282</v>
      </c>
      <c r="G420" s="239"/>
      <c r="H420" s="242">
        <v>55.411000000000001</v>
      </c>
      <c r="I420" s="243"/>
      <c r="J420" s="239"/>
      <c r="K420" s="239"/>
      <c r="L420" s="244"/>
      <c r="M420" s="245"/>
      <c r="N420" s="246"/>
      <c r="O420" s="246"/>
      <c r="P420" s="246"/>
      <c r="Q420" s="246"/>
      <c r="R420" s="246"/>
      <c r="S420" s="246"/>
      <c r="T420" s="247"/>
      <c r="AT420" s="248" t="s">
        <v>144</v>
      </c>
      <c r="AU420" s="248" t="s">
        <v>88</v>
      </c>
      <c r="AV420" s="14" t="s">
        <v>88</v>
      </c>
      <c r="AW420" s="14" t="s">
        <v>34</v>
      </c>
      <c r="AX420" s="14" t="s">
        <v>86</v>
      </c>
      <c r="AY420" s="248" t="s">
        <v>136</v>
      </c>
    </row>
    <row r="421" spans="1:65" s="14" customFormat="1" ht="11.25">
      <c r="B421" s="238"/>
      <c r="C421" s="239"/>
      <c r="D421" s="229" t="s">
        <v>144</v>
      </c>
      <c r="E421" s="239"/>
      <c r="F421" s="241" t="s">
        <v>283</v>
      </c>
      <c r="G421" s="239"/>
      <c r="H421" s="242">
        <v>110.822</v>
      </c>
      <c r="I421" s="243"/>
      <c r="J421" s="239"/>
      <c r="K421" s="239"/>
      <c r="L421" s="244"/>
      <c r="M421" s="245"/>
      <c r="N421" s="246"/>
      <c r="O421" s="246"/>
      <c r="P421" s="246"/>
      <c r="Q421" s="246"/>
      <c r="R421" s="246"/>
      <c r="S421" s="246"/>
      <c r="T421" s="247"/>
      <c r="AT421" s="248" t="s">
        <v>144</v>
      </c>
      <c r="AU421" s="248" t="s">
        <v>88</v>
      </c>
      <c r="AV421" s="14" t="s">
        <v>88</v>
      </c>
      <c r="AW421" s="14" t="s">
        <v>4</v>
      </c>
      <c r="AX421" s="14" t="s">
        <v>86</v>
      </c>
      <c r="AY421" s="248" t="s">
        <v>136</v>
      </c>
    </row>
    <row r="422" spans="1:65" s="12" customFormat="1" ht="22.9" customHeight="1">
      <c r="B422" s="197"/>
      <c r="C422" s="198"/>
      <c r="D422" s="199" t="s">
        <v>80</v>
      </c>
      <c r="E422" s="211" t="s">
        <v>88</v>
      </c>
      <c r="F422" s="211" t="s">
        <v>284</v>
      </c>
      <c r="G422" s="198"/>
      <c r="H422" s="198"/>
      <c r="I422" s="201"/>
      <c r="J422" s="212">
        <f>BK422</f>
        <v>0</v>
      </c>
      <c r="K422" s="198"/>
      <c r="L422" s="203"/>
      <c r="M422" s="204"/>
      <c r="N422" s="205"/>
      <c r="O422" s="205"/>
      <c r="P422" s="206">
        <f>SUM(P423:P497)</f>
        <v>0</v>
      </c>
      <c r="Q422" s="205"/>
      <c r="R422" s="206">
        <f>SUM(R423:R497)</f>
        <v>29.944168319999999</v>
      </c>
      <c r="S422" s="205"/>
      <c r="T422" s="207">
        <f>SUM(T423:T497)</f>
        <v>0</v>
      </c>
      <c r="AR422" s="208" t="s">
        <v>86</v>
      </c>
      <c r="AT422" s="209" t="s">
        <v>80</v>
      </c>
      <c r="AU422" s="209" t="s">
        <v>86</v>
      </c>
      <c r="AY422" s="208" t="s">
        <v>136</v>
      </c>
      <c r="BK422" s="210">
        <f>SUM(BK423:BK497)</f>
        <v>0</v>
      </c>
    </row>
    <row r="423" spans="1:65" s="2" customFormat="1" ht="16.5" customHeight="1">
      <c r="A423" s="35"/>
      <c r="B423" s="36"/>
      <c r="C423" s="213" t="s">
        <v>285</v>
      </c>
      <c r="D423" s="213" t="s">
        <v>138</v>
      </c>
      <c r="E423" s="214" t="s">
        <v>286</v>
      </c>
      <c r="F423" s="215" t="s">
        <v>287</v>
      </c>
      <c r="G423" s="216" t="s">
        <v>141</v>
      </c>
      <c r="H423" s="217">
        <v>1.37</v>
      </c>
      <c r="I423" s="218"/>
      <c r="J423" s="219">
        <f>ROUND(I423*H423,2)</f>
        <v>0</v>
      </c>
      <c r="K423" s="220"/>
      <c r="L423" s="40"/>
      <c r="M423" s="221" t="s">
        <v>1</v>
      </c>
      <c r="N423" s="222" t="s">
        <v>46</v>
      </c>
      <c r="O423" s="72"/>
      <c r="P423" s="223">
        <f>O423*H423</f>
        <v>0</v>
      </c>
      <c r="Q423" s="223">
        <v>2.2563399999999998</v>
      </c>
      <c r="R423" s="223">
        <f>Q423*H423</f>
        <v>3.0911857999999999</v>
      </c>
      <c r="S423" s="223">
        <v>0</v>
      </c>
      <c r="T423" s="224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25" t="s">
        <v>142</v>
      </c>
      <c r="AT423" s="225" t="s">
        <v>138</v>
      </c>
      <c r="AU423" s="225" t="s">
        <v>88</v>
      </c>
      <c r="AY423" s="18" t="s">
        <v>136</v>
      </c>
      <c r="BE423" s="226">
        <f>IF(N423="základní",J423,0)</f>
        <v>0</v>
      </c>
      <c r="BF423" s="226">
        <f>IF(N423="snížená",J423,0)</f>
        <v>0</v>
      </c>
      <c r="BG423" s="226">
        <f>IF(N423="zákl. přenesená",J423,0)</f>
        <v>0</v>
      </c>
      <c r="BH423" s="226">
        <f>IF(N423="sníž. přenesená",J423,0)</f>
        <v>0</v>
      </c>
      <c r="BI423" s="226">
        <f>IF(N423="nulová",J423,0)</f>
        <v>0</v>
      </c>
      <c r="BJ423" s="18" t="s">
        <v>86</v>
      </c>
      <c r="BK423" s="226">
        <f>ROUND(I423*H423,2)</f>
        <v>0</v>
      </c>
      <c r="BL423" s="18" t="s">
        <v>142</v>
      </c>
      <c r="BM423" s="225" t="s">
        <v>288</v>
      </c>
    </row>
    <row r="424" spans="1:65" s="13" customFormat="1" ht="11.25">
      <c r="B424" s="227"/>
      <c r="C424" s="228"/>
      <c r="D424" s="229" t="s">
        <v>144</v>
      </c>
      <c r="E424" s="230" t="s">
        <v>1</v>
      </c>
      <c r="F424" s="231" t="s">
        <v>289</v>
      </c>
      <c r="G424" s="228"/>
      <c r="H424" s="230" t="s">
        <v>1</v>
      </c>
      <c r="I424" s="232"/>
      <c r="J424" s="228"/>
      <c r="K424" s="228"/>
      <c r="L424" s="233"/>
      <c r="M424" s="234"/>
      <c r="N424" s="235"/>
      <c r="O424" s="235"/>
      <c r="P424" s="235"/>
      <c r="Q424" s="235"/>
      <c r="R424" s="235"/>
      <c r="S424" s="235"/>
      <c r="T424" s="236"/>
      <c r="AT424" s="237" t="s">
        <v>144</v>
      </c>
      <c r="AU424" s="237" t="s">
        <v>88</v>
      </c>
      <c r="AV424" s="13" t="s">
        <v>86</v>
      </c>
      <c r="AW424" s="13" t="s">
        <v>34</v>
      </c>
      <c r="AX424" s="13" t="s">
        <v>81</v>
      </c>
      <c r="AY424" s="237" t="s">
        <v>136</v>
      </c>
    </row>
    <row r="425" spans="1:65" s="13" customFormat="1" ht="11.25">
      <c r="B425" s="227"/>
      <c r="C425" s="228"/>
      <c r="D425" s="229" t="s">
        <v>144</v>
      </c>
      <c r="E425" s="230" t="s">
        <v>1</v>
      </c>
      <c r="F425" s="231" t="s">
        <v>290</v>
      </c>
      <c r="G425" s="228"/>
      <c r="H425" s="230" t="s">
        <v>1</v>
      </c>
      <c r="I425" s="232"/>
      <c r="J425" s="228"/>
      <c r="K425" s="228"/>
      <c r="L425" s="233"/>
      <c r="M425" s="234"/>
      <c r="N425" s="235"/>
      <c r="O425" s="235"/>
      <c r="P425" s="235"/>
      <c r="Q425" s="235"/>
      <c r="R425" s="235"/>
      <c r="S425" s="235"/>
      <c r="T425" s="236"/>
      <c r="AT425" s="237" t="s">
        <v>144</v>
      </c>
      <c r="AU425" s="237" t="s">
        <v>88</v>
      </c>
      <c r="AV425" s="13" t="s">
        <v>86</v>
      </c>
      <c r="AW425" s="13" t="s">
        <v>34</v>
      </c>
      <c r="AX425" s="13" t="s">
        <v>81</v>
      </c>
      <c r="AY425" s="237" t="s">
        <v>136</v>
      </c>
    </row>
    <row r="426" spans="1:65" s="14" customFormat="1" ht="11.25">
      <c r="B426" s="238"/>
      <c r="C426" s="239"/>
      <c r="D426" s="229" t="s">
        <v>144</v>
      </c>
      <c r="E426" s="240" t="s">
        <v>1</v>
      </c>
      <c r="F426" s="241" t="s">
        <v>291</v>
      </c>
      <c r="G426" s="239"/>
      <c r="H426" s="242">
        <v>0.39</v>
      </c>
      <c r="I426" s="243"/>
      <c r="J426" s="239"/>
      <c r="K426" s="239"/>
      <c r="L426" s="244"/>
      <c r="M426" s="245"/>
      <c r="N426" s="246"/>
      <c r="O426" s="246"/>
      <c r="P426" s="246"/>
      <c r="Q426" s="246"/>
      <c r="R426" s="246"/>
      <c r="S426" s="246"/>
      <c r="T426" s="247"/>
      <c r="AT426" s="248" t="s">
        <v>144</v>
      </c>
      <c r="AU426" s="248" t="s">
        <v>88</v>
      </c>
      <c r="AV426" s="14" t="s">
        <v>88</v>
      </c>
      <c r="AW426" s="14" t="s">
        <v>34</v>
      </c>
      <c r="AX426" s="14" t="s">
        <v>81</v>
      </c>
      <c r="AY426" s="248" t="s">
        <v>136</v>
      </c>
    </row>
    <row r="427" spans="1:65" s="13" customFormat="1" ht="11.25">
      <c r="B427" s="227"/>
      <c r="C427" s="228"/>
      <c r="D427" s="229" t="s">
        <v>144</v>
      </c>
      <c r="E427" s="230" t="s">
        <v>1</v>
      </c>
      <c r="F427" s="231" t="s">
        <v>174</v>
      </c>
      <c r="G427" s="228"/>
      <c r="H427" s="230" t="s">
        <v>1</v>
      </c>
      <c r="I427" s="232"/>
      <c r="J427" s="228"/>
      <c r="K427" s="228"/>
      <c r="L427" s="233"/>
      <c r="M427" s="234"/>
      <c r="N427" s="235"/>
      <c r="O427" s="235"/>
      <c r="P427" s="235"/>
      <c r="Q427" s="235"/>
      <c r="R427" s="235"/>
      <c r="S427" s="235"/>
      <c r="T427" s="236"/>
      <c r="AT427" s="237" t="s">
        <v>144</v>
      </c>
      <c r="AU427" s="237" t="s">
        <v>88</v>
      </c>
      <c r="AV427" s="13" t="s">
        <v>86</v>
      </c>
      <c r="AW427" s="13" t="s">
        <v>34</v>
      </c>
      <c r="AX427" s="13" t="s">
        <v>81</v>
      </c>
      <c r="AY427" s="237" t="s">
        <v>136</v>
      </c>
    </row>
    <row r="428" spans="1:65" s="14" customFormat="1" ht="11.25">
      <c r="B428" s="238"/>
      <c r="C428" s="239"/>
      <c r="D428" s="229" t="s">
        <v>144</v>
      </c>
      <c r="E428" s="240" t="s">
        <v>1</v>
      </c>
      <c r="F428" s="241" t="s">
        <v>292</v>
      </c>
      <c r="G428" s="239"/>
      <c r="H428" s="242">
        <v>0.98</v>
      </c>
      <c r="I428" s="243"/>
      <c r="J428" s="239"/>
      <c r="K428" s="239"/>
      <c r="L428" s="244"/>
      <c r="M428" s="245"/>
      <c r="N428" s="246"/>
      <c r="O428" s="246"/>
      <c r="P428" s="246"/>
      <c r="Q428" s="246"/>
      <c r="R428" s="246"/>
      <c r="S428" s="246"/>
      <c r="T428" s="247"/>
      <c r="AT428" s="248" t="s">
        <v>144</v>
      </c>
      <c r="AU428" s="248" t="s">
        <v>88</v>
      </c>
      <c r="AV428" s="14" t="s">
        <v>88</v>
      </c>
      <c r="AW428" s="14" t="s">
        <v>34</v>
      </c>
      <c r="AX428" s="14" t="s">
        <v>81</v>
      </c>
      <c r="AY428" s="248" t="s">
        <v>136</v>
      </c>
    </row>
    <row r="429" spans="1:65" s="15" customFormat="1" ht="11.25">
      <c r="B429" s="249"/>
      <c r="C429" s="250"/>
      <c r="D429" s="229" t="s">
        <v>144</v>
      </c>
      <c r="E429" s="251" t="s">
        <v>1</v>
      </c>
      <c r="F429" s="252" t="s">
        <v>161</v>
      </c>
      <c r="G429" s="250"/>
      <c r="H429" s="253">
        <v>1.37</v>
      </c>
      <c r="I429" s="254"/>
      <c r="J429" s="250"/>
      <c r="K429" s="250"/>
      <c r="L429" s="255"/>
      <c r="M429" s="256"/>
      <c r="N429" s="257"/>
      <c r="O429" s="257"/>
      <c r="P429" s="257"/>
      <c r="Q429" s="257"/>
      <c r="R429" s="257"/>
      <c r="S429" s="257"/>
      <c r="T429" s="258"/>
      <c r="AT429" s="259" t="s">
        <v>144</v>
      </c>
      <c r="AU429" s="259" t="s">
        <v>88</v>
      </c>
      <c r="AV429" s="15" t="s">
        <v>142</v>
      </c>
      <c r="AW429" s="15" t="s">
        <v>34</v>
      </c>
      <c r="AX429" s="15" t="s">
        <v>86</v>
      </c>
      <c r="AY429" s="259" t="s">
        <v>136</v>
      </c>
    </row>
    <row r="430" spans="1:65" s="2" customFormat="1" ht="24" customHeight="1">
      <c r="A430" s="35"/>
      <c r="B430" s="36"/>
      <c r="C430" s="213" t="s">
        <v>293</v>
      </c>
      <c r="D430" s="213" t="s">
        <v>138</v>
      </c>
      <c r="E430" s="214" t="s">
        <v>294</v>
      </c>
      <c r="F430" s="215" t="s">
        <v>295</v>
      </c>
      <c r="G430" s="216" t="s">
        <v>141</v>
      </c>
      <c r="H430" s="217">
        <v>1.601</v>
      </c>
      <c r="I430" s="218"/>
      <c r="J430" s="219">
        <f>ROUND(I430*H430,2)</f>
        <v>0</v>
      </c>
      <c r="K430" s="220"/>
      <c r="L430" s="40"/>
      <c r="M430" s="221" t="s">
        <v>1</v>
      </c>
      <c r="N430" s="222" t="s">
        <v>46</v>
      </c>
      <c r="O430" s="72"/>
      <c r="P430" s="223">
        <f>O430*H430</f>
        <v>0</v>
      </c>
      <c r="Q430" s="223">
        <v>2.4746100000000002</v>
      </c>
      <c r="R430" s="223">
        <f>Q430*H430</f>
        <v>3.9618506100000004</v>
      </c>
      <c r="S430" s="223">
        <v>0</v>
      </c>
      <c r="T430" s="224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225" t="s">
        <v>142</v>
      </c>
      <c r="AT430" s="225" t="s">
        <v>138</v>
      </c>
      <c r="AU430" s="225" t="s">
        <v>88</v>
      </c>
      <c r="AY430" s="18" t="s">
        <v>136</v>
      </c>
      <c r="BE430" s="226">
        <f>IF(N430="základní",J430,0)</f>
        <v>0</v>
      </c>
      <c r="BF430" s="226">
        <f>IF(N430="snížená",J430,0)</f>
        <v>0</v>
      </c>
      <c r="BG430" s="226">
        <f>IF(N430="zákl. přenesená",J430,0)</f>
        <v>0</v>
      </c>
      <c r="BH430" s="226">
        <f>IF(N430="sníž. přenesená",J430,0)</f>
        <v>0</v>
      </c>
      <c r="BI430" s="226">
        <f>IF(N430="nulová",J430,0)</f>
        <v>0</v>
      </c>
      <c r="BJ430" s="18" t="s">
        <v>86</v>
      </c>
      <c r="BK430" s="226">
        <f>ROUND(I430*H430,2)</f>
        <v>0</v>
      </c>
      <c r="BL430" s="18" t="s">
        <v>142</v>
      </c>
      <c r="BM430" s="225" t="s">
        <v>296</v>
      </c>
    </row>
    <row r="431" spans="1:65" s="13" customFormat="1" ht="11.25">
      <c r="B431" s="227"/>
      <c r="C431" s="228"/>
      <c r="D431" s="229" t="s">
        <v>144</v>
      </c>
      <c r="E431" s="230" t="s">
        <v>1</v>
      </c>
      <c r="F431" s="231" t="s">
        <v>290</v>
      </c>
      <c r="G431" s="228"/>
      <c r="H431" s="230" t="s">
        <v>1</v>
      </c>
      <c r="I431" s="232"/>
      <c r="J431" s="228"/>
      <c r="K431" s="228"/>
      <c r="L431" s="233"/>
      <c r="M431" s="234"/>
      <c r="N431" s="235"/>
      <c r="O431" s="235"/>
      <c r="P431" s="235"/>
      <c r="Q431" s="235"/>
      <c r="R431" s="235"/>
      <c r="S431" s="235"/>
      <c r="T431" s="236"/>
      <c r="AT431" s="237" t="s">
        <v>144</v>
      </c>
      <c r="AU431" s="237" t="s">
        <v>88</v>
      </c>
      <c r="AV431" s="13" t="s">
        <v>86</v>
      </c>
      <c r="AW431" s="13" t="s">
        <v>34</v>
      </c>
      <c r="AX431" s="13" t="s">
        <v>81</v>
      </c>
      <c r="AY431" s="237" t="s">
        <v>136</v>
      </c>
    </row>
    <row r="432" spans="1:65" s="14" customFormat="1" ht="11.25">
      <c r="B432" s="238"/>
      <c r="C432" s="239"/>
      <c r="D432" s="229" t="s">
        <v>144</v>
      </c>
      <c r="E432" s="240" t="s">
        <v>1</v>
      </c>
      <c r="F432" s="241" t="s">
        <v>297</v>
      </c>
      <c r="G432" s="239"/>
      <c r="H432" s="242">
        <v>0.42899999999999999</v>
      </c>
      <c r="I432" s="243"/>
      <c r="J432" s="239"/>
      <c r="K432" s="239"/>
      <c r="L432" s="244"/>
      <c r="M432" s="245"/>
      <c r="N432" s="246"/>
      <c r="O432" s="246"/>
      <c r="P432" s="246"/>
      <c r="Q432" s="246"/>
      <c r="R432" s="246"/>
      <c r="S432" s="246"/>
      <c r="T432" s="247"/>
      <c r="AT432" s="248" t="s">
        <v>144</v>
      </c>
      <c r="AU432" s="248" t="s">
        <v>88</v>
      </c>
      <c r="AV432" s="14" t="s">
        <v>88</v>
      </c>
      <c r="AW432" s="14" t="s">
        <v>34</v>
      </c>
      <c r="AX432" s="14" t="s">
        <v>81</v>
      </c>
      <c r="AY432" s="248" t="s">
        <v>136</v>
      </c>
    </row>
    <row r="433" spans="1:65" s="13" customFormat="1" ht="11.25">
      <c r="B433" s="227"/>
      <c r="C433" s="228"/>
      <c r="D433" s="229" t="s">
        <v>144</v>
      </c>
      <c r="E433" s="230" t="s">
        <v>1</v>
      </c>
      <c r="F433" s="231" t="s">
        <v>174</v>
      </c>
      <c r="G433" s="228"/>
      <c r="H433" s="230" t="s">
        <v>1</v>
      </c>
      <c r="I433" s="232"/>
      <c r="J433" s="228"/>
      <c r="K433" s="228"/>
      <c r="L433" s="233"/>
      <c r="M433" s="234"/>
      <c r="N433" s="235"/>
      <c r="O433" s="235"/>
      <c r="P433" s="235"/>
      <c r="Q433" s="235"/>
      <c r="R433" s="235"/>
      <c r="S433" s="235"/>
      <c r="T433" s="236"/>
      <c r="AT433" s="237" t="s">
        <v>144</v>
      </c>
      <c r="AU433" s="237" t="s">
        <v>88</v>
      </c>
      <c r="AV433" s="13" t="s">
        <v>86</v>
      </c>
      <c r="AW433" s="13" t="s">
        <v>34</v>
      </c>
      <c r="AX433" s="13" t="s">
        <v>81</v>
      </c>
      <c r="AY433" s="237" t="s">
        <v>136</v>
      </c>
    </row>
    <row r="434" spans="1:65" s="14" customFormat="1" ht="11.25">
      <c r="B434" s="238"/>
      <c r="C434" s="239"/>
      <c r="D434" s="229" t="s">
        <v>144</v>
      </c>
      <c r="E434" s="240" t="s">
        <v>1</v>
      </c>
      <c r="F434" s="241" t="s">
        <v>298</v>
      </c>
      <c r="G434" s="239"/>
      <c r="H434" s="242">
        <v>1.1719999999999999</v>
      </c>
      <c r="I434" s="243"/>
      <c r="J434" s="239"/>
      <c r="K434" s="239"/>
      <c r="L434" s="244"/>
      <c r="M434" s="245"/>
      <c r="N434" s="246"/>
      <c r="O434" s="246"/>
      <c r="P434" s="246"/>
      <c r="Q434" s="246"/>
      <c r="R434" s="246"/>
      <c r="S434" s="246"/>
      <c r="T434" s="247"/>
      <c r="AT434" s="248" t="s">
        <v>144</v>
      </c>
      <c r="AU434" s="248" t="s">
        <v>88</v>
      </c>
      <c r="AV434" s="14" t="s">
        <v>88</v>
      </c>
      <c r="AW434" s="14" t="s">
        <v>34</v>
      </c>
      <c r="AX434" s="14" t="s">
        <v>81</v>
      </c>
      <c r="AY434" s="248" t="s">
        <v>136</v>
      </c>
    </row>
    <row r="435" spans="1:65" s="15" customFormat="1" ht="11.25">
      <c r="B435" s="249"/>
      <c r="C435" s="250"/>
      <c r="D435" s="229" t="s">
        <v>144</v>
      </c>
      <c r="E435" s="251" t="s">
        <v>1</v>
      </c>
      <c r="F435" s="252" t="s">
        <v>161</v>
      </c>
      <c r="G435" s="250"/>
      <c r="H435" s="253">
        <v>1.601</v>
      </c>
      <c r="I435" s="254"/>
      <c r="J435" s="250"/>
      <c r="K435" s="250"/>
      <c r="L435" s="255"/>
      <c r="M435" s="256"/>
      <c r="N435" s="257"/>
      <c r="O435" s="257"/>
      <c r="P435" s="257"/>
      <c r="Q435" s="257"/>
      <c r="R435" s="257"/>
      <c r="S435" s="257"/>
      <c r="T435" s="258"/>
      <c r="AT435" s="259" t="s">
        <v>144</v>
      </c>
      <c r="AU435" s="259" t="s">
        <v>88</v>
      </c>
      <c r="AV435" s="15" t="s">
        <v>142</v>
      </c>
      <c r="AW435" s="15" t="s">
        <v>34</v>
      </c>
      <c r="AX435" s="15" t="s">
        <v>86</v>
      </c>
      <c r="AY435" s="259" t="s">
        <v>136</v>
      </c>
    </row>
    <row r="436" spans="1:65" s="2" customFormat="1" ht="16.5" customHeight="1">
      <c r="A436" s="35"/>
      <c r="B436" s="36"/>
      <c r="C436" s="213" t="s">
        <v>299</v>
      </c>
      <c r="D436" s="213" t="s">
        <v>138</v>
      </c>
      <c r="E436" s="214" t="s">
        <v>300</v>
      </c>
      <c r="F436" s="215" t="s">
        <v>301</v>
      </c>
      <c r="G436" s="216" t="s">
        <v>182</v>
      </c>
      <c r="H436" s="217">
        <v>5.19</v>
      </c>
      <c r="I436" s="218"/>
      <c r="J436" s="219">
        <f>ROUND(I436*H436,2)</f>
        <v>0</v>
      </c>
      <c r="K436" s="220"/>
      <c r="L436" s="40"/>
      <c r="M436" s="221" t="s">
        <v>1</v>
      </c>
      <c r="N436" s="222" t="s">
        <v>46</v>
      </c>
      <c r="O436" s="72"/>
      <c r="P436" s="223">
        <f>O436*H436</f>
        <v>0</v>
      </c>
      <c r="Q436" s="223">
        <v>2.47E-3</v>
      </c>
      <c r="R436" s="223">
        <f>Q436*H436</f>
        <v>1.28193E-2</v>
      </c>
      <c r="S436" s="223">
        <v>0</v>
      </c>
      <c r="T436" s="224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25" t="s">
        <v>142</v>
      </c>
      <c r="AT436" s="225" t="s">
        <v>138</v>
      </c>
      <c r="AU436" s="225" t="s">
        <v>88</v>
      </c>
      <c r="AY436" s="18" t="s">
        <v>136</v>
      </c>
      <c r="BE436" s="226">
        <f>IF(N436="základní",J436,0)</f>
        <v>0</v>
      </c>
      <c r="BF436" s="226">
        <f>IF(N436="snížená",J436,0)</f>
        <v>0</v>
      </c>
      <c r="BG436" s="226">
        <f>IF(N436="zákl. přenesená",J436,0)</f>
        <v>0</v>
      </c>
      <c r="BH436" s="226">
        <f>IF(N436="sníž. přenesená",J436,0)</f>
        <v>0</v>
      </c>
      <c r="BI436" s="226">
        <f>IF(N436="nulová",J436,0)</f>
        <v>0</v>
      </c>
      <c r="BJ436" s="18" t="s">
        <v>86</v>
      </c>
      <c r="BK436" s="226">
        <f>ROUND(I436*H436,2)</f>
        <v>0</v>
      </c>
      <c r="BL436" s="18" t="s">
        <v>142</v>
      </c>
      <c r="BM436" s="225" t="s">
        <v>302</v>
      </c>
    </row>
    <row r="437" spans="1:65" s="13" customFormat="1" ht="11.25">
      <c r="B437" s="227"/>
      <c r="C437" s="228"/>
      <c r="D437" s="229" t="s">
        <v>144</v>
      </c>
      <c r="E437" s="230" t="s">
        <v>1</v>
      </c>
      <c r="F437" s="231" t="s">
        <v>290</v>
      </c>
      <c r="G437" s="228"/>
      <c r="H437" s="230" t="s">
        <v>1</v>
      </c>
      <c r="I437" s="232"/>
      <c r="J437" s="228"/>
      <c r="K437" s="228"/>
      <c r="L437" s="233"/>
      <c r="M437" s="234"/>
      <c r="N437" s="235"/>
      <c r="O437" s="235"/>
      <c r="P437" s="235"/>
      <c r="Q437" s="235"/>
      <c r="R437" s="235"/>
      <c r="S437" s="235"/>
      <c r="T437" s="236"/>
      <c r="AT437" s="237" t="s">
        <v>144</v>
      </c>
      <c r="AU437" s="237" t="s">
        <v>88</v>
      </c>
      <c r="AV437" s="13" t="s">
        <v>86</v>
      </c>
      <c r="AW437" s="13" t="s">
        <v>34</v>
      </c>
      <c r="AX437" s="13" t="s">
        <v>81</v>
      </c>
      <c r="AY437" s="237" t="s">
        <v>136</v>
      </c>
    </row>
    <row r="438" spans="1:65" s="14" customFormat="1" ht="11.25">
      <c r="B438" s="238"/>
      <c r="C438" s="239"/>
      <c r="D438" s="229" t="s">
        <v>144</v>
      </c>
      <c r="E438" s="240" t="s">
        <v>1</v>
      </c>
      <c r="F438" s="241" t="s">
        <v>303</v>
      </c>
      <c r="G438" s="239"/>
      <c r="H438" s="242">
        <v>1.44</v>
      </c>
      <c r="I438" s="243"/>
      <c r="J438" s="239"/>
      <c r="K438" s="239"/>
      <c r="L438" s="244"/>
      <c r="M438" s="245"/>
      <c r="N438" s="246"/>
      <c r="O438" s="246"/>
      <c r="P438" s="246"/>
      <c r="Q438" s="246"/>
      <c r="R438" s="246"/>
      <c r="S438" s="246"/>
      <c r="T438" s="247"/>
      <c r="AT438" s="248" t="s">
        <v>144</v>
      </c>
      <c r="AU438" s="248" t="s">
        <v>88</v>
      </c>
      <c r="AV438" s="14" t="s">
        <v>88</v>
      </c>
      <c r="AW438" s="14" t="s">
        <v>34</v>
      </c>
      <c r="AX438" s="14" t="s">
        <v>81</v>
      </c>
      <c r="AY438" s="248" t="s">
        <v>136</v>
      </c>
    </row>
    <row r="439" spans="1:65" s="13" customFormat="1" ht="11.25">
      <c r="B439" s="227"/>
      <c r="C439" s="228"/>
      <c r="D439" s="229" t="s">
        <v>144</v>
      </c>
      <c r="E439" s="230" t="s">
        <v>1</v>
      </c>
      <c r="F439" s="231" t="s">
        <v>174</v>
      </c>
      <c r="G439" s="228"/>
      <c r="H439" s="230" t="s">
        <v>1</v>
      </c>
      <c r="I439" s="232"/>
      <c r="J439" s="228"/>
      <c r="K439" s="228"/>
      <c r="L439" s="233"/>
      <c r="M439" s="234"/>
      <c r="N439" s="235"/>
      <c r="O439" s="235"/>
      <c r="P439" s="235"/>
      <c r="Q439" s="235"/>
      <c r="R439" s="235"/>
      <c r="S439" s="235"/>
      <c r="T439" s="236"/>
      <c r="AT439" s="237" t="s">
        <v>144</v>
      </c>
      <c r="AU439" s="237" t="s">
        <v>88</v>
      </c>
      <c r="AV439" s="13" t="s">
        <v>86</v>
      </c>
      <c r="AW439" s="13" t="s">
        <v>34</v>
      </c>
      <c r="AX439" s="13" t="s">
        <v>81</v>
      </c>
      <c r="AY439" s="237" t="s">
        <v>136</v>
      </c>
    </row>
    <row r="440" spans="1:65" s="14" customFormat="1" ht="11.25">
      <c r="B440" s="238"/>
      <c r="C440" s="239"/>
      <c r="D440" s="229" t="s">
        <v>144</v>
      </c>
      <c r="E440" s="240" t="s">
        <v>1</v>
      </c>
      <c r="F440" s="241" t="s">
        <v>304</v>
      </c>
      <c r="G440" s="239"/>
      <c r="H440" s="242">
        <v>3.75</v>
      </c>
      <c r="I440" s="243"/>
      <c r="J440" s="239"/>
      <c r="K440" s="239"/>
      <c r="L440" s="244"/>
      <c r="M440" s="245"/>
      <c r="N440" s="246"/>
      <c r="O440" s="246"/>
      <c r="P440" s="246"/>
      <c r="Q440" s="246"/>
      <c r="R440" s="246"/>
      <c r="S440" s="246"/>
      <c r="T440" s="247"/>
      <c r="AT440" s="248" t="s">
        <v>144</v>
      </c>
      <c r="AU440" s="248" t="s">
        <v>88</v>
      </c>
      <c r="AV440" s="14" t="s">
        <v>88</v>
      </c>
      <c r="AW440" s="14" t="s">
        <v>34</v>
      </c>
      <c r="AX440" s="14" t="s">
        <v>81</v>
      </c>
      <c r="AY440" s="248" t="s">
        <v>136</v>
      </c>
    </row>
    <row r="441" spans="1:65" s="15" customFormat="1" ht="11.25">
      <c r="B441" s="249"/>
      <c r="C441" s="250"/>
      <c r="D441" s="229" t="s">
        <v>144</v>
      </c>
      <c r="E441" s="251" t="s">
        <v>1</v>
      </c>
      <c r="F441" s="252" t="s">
        <v>161</v>
      </c>
      <c r="G441" s="250"/>
      <c r="H441" s="253">
        <v>5.19</v>
      </c>
      <c r="I441" s="254"/>
      <c r="J441" s="250"/>
      <c r="K441" s="250"/>
      <c r="L441" s="255"/>
      <c r="M441" s="256"/>
      <c r="N441" s="257"/>
      <c r="O441" s="257"/>
      <c r="P441" s="257"/>
      <c r="Q441" s="257"/>
      <c r="R441" s="257"/>
      <c r="S441" s="257"/>
      <c r="T441" s="258"/>
      <c r="AT441" s="259" t="s">
        <v>144</v>
      </c>
      <c r="AU441" s="259" t="s">
        <v>88</v>
      </c>
      <c r="AV441" s="15" t="s">
        <v>142</v>
      </c>
      <c r="AW441" s="15" t="s">
        <v>34</v>
      </c>
      <c r="AX441" s="15" t="s">
        <v>86</v>
      </c>
      <c r="AY441" s="259" t="s">
        <v>136</v>
      </c>
    </row>
    <row r="442" spans="1:65" s="2" customFormat="1" ht="16.5" customHeight="1">
      <c r="A442" s="35"/>
      <c r="B442" s="36"/>
      <c r="C442" s="213" t="s">
        <v>305</v>
      </c>
      <c r="D442" s="213" t="s">
        <v>138</v>
      </c>
      <c r="E442" s="214" t="s">
        <v>306</v>
      </c>
      <c r="F442" s="215" t="s">
        <v>307</v>
      </c>
      <c r="G442" s="216" t="s">
        <v>182</v>
      </c>
      <c r="H442" s="217">
        <v>5.19</v>
      </c>
      <c r="I442" s="218"/>
      <c r="J442" s="219">
        <f>ROUND(I442*H442,2)</f>
        <v>0</v>
      </c>
      <c r="K442" s="220"/>
      <c r="L442" s="40"/>
      <c r="M442" s="221" t="s">
        <v>1</v>
      </c>
      <c r="N442" s="222" t="s">
        <v>46</v>
      </c>
      <c r="O442" s="72"/>
      <c r="P442" s="223">
        <f>O442*H442</f>
        <v>0</v>
      </c>
      <c r="Q442" s="223">
        <v>0</v>
      </c>
      <c r="R442" s="223">
        <f>Q442*H442</f>
        <v>0</v>
      </c>
      <c r="S442" s="223">
        <v>0</v>
      </c>
      <c r="T442" s="224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25" t="s">
        <v>142</v>
      </c>
      <c r="AT442" s="225" t="s">
        <v>138</v>
      </c>
      <c r="AU442" s="225" t="s">
        <v>88</v>
      </c>
      <c r="AY442" s="18" t="s">
        <v>136</v>
      </c>
      <c r="BE442" s="226">
        <f>IF(N442="základní",J442,0)</f>
        <v>0</v>
      </c>
      <c r="BF442" s="226">
        <f>IF(N442="snížená",J442,0)</f>
        <v>0</v>
      </c>
      <c r="BG442" s="226">
        <f>IF(N442="zákl. přenesená",J442,0)</f>
        <v>0</v>
      </c>
      <c r="BH442" s="226">
        <f>IF(N442="sníž. přenesená",J442,0)</f>
        <v>0</v>
      </c>
      <c r="BI442" s="226">
        <f>IF(N442="nulová",J442,0)</f>
        <v>0</v>
      </c>
      <c r="BJ442" s="18" t="s">
        <v>86</v>
      </c>
      <c r="BK442" s="226">
        <f>ROUND(I442*H442,2)</f>
        <v>0</v>
      </c>
      <c r="BL442" s="18" t="s">
        <v>142</v>
      </c>
      <c r="BM442" s="225" t="s">
        <v>308</v>
      </c>
    </row>
    <row r="443" spans="1:65" s="13" customFormat="1" ht="11.25">
      <c r="B443" s="227"/>
      <c r="C443" s="228"/>
      <c r="D443" s="229" t="s">
        <v>144</v>
      </c>
      <c r="E443" s="230" t="s">
        <v>1</v>
      </c>
      <c r="F443" s="231" t="s">
        <v>290</v>
      </c>
      <c r="G443" s="228"/>
      <c r="H443" s="230" t="s">
        <v>1</v>
      </c>
      <c r="I443" s="232"/>
      <c r="J443" s="228"/>
      <c r="K443" s="228"/>
      <c r="L443" s="233"/>
      <c r="M443" s="234"/>
      <c r="N443" s="235"/>
      <c r="O443" s="235"/>
      <c r="P443" s="235"/>
      <c r="Q443" s="235"/>
      <c r="R443" s="235"/>
      <c r="S443" s="235"/>
      <c r="T443" s="236"/>
      <c r="AT443" s="237" t="s">
        <v>144</v>
      </c>
      <c r="AU443" s="237" t="s">
        <v>88</v>
      </c>
      <c r="AV443" s="13" t="s">
        <v>86</v>
      </c>
      <c r="AW443" s="13" t="s">
        <v>34</v>
      </c>
      <c r="AX443" s="13" t="s">
        <v>81</v>
      </c>
      <c r="AY443" s="237" t="s">
        <v>136</v>
      </c>
    </row>
    <row r="444" spans="1:65" s="14" customFormat="1" ht="11.25">
      <c r="B444" s="238"/>
      <c r="C444" s="239"/>
      <c r="D444" s="229" t="s">
        <v>144</v>
      </c>
      <c r="E444" s="240" t="s">
        <v>1</v>
      </c>
      <c r="F444" s="241" t="s">
        <v>303</v>
      </c>
      <c r="G444" s="239"/>
      <c r="H444" s="242">
        <v>1.44</v>
      </c>
      <c r="I444" s="243"/>
      <c r="J444" s="239"/>
      <c r="K444" s="239"/>
      <c r="L444" s="244"/>
      <c r="M444" s="245"/>
      <c r="N444" s="246"/>
      <c r="O444" s="246"/>
      <c r="P444" s="246"/>
      <c r="Q444" s="246"/>
      <c r="R444" s="246"/>
      <c r="S444" s="246"/>
      <c r="T444" s="247"/>
      <c r="AT444" s="248" t="s">
        <v>144</v>
      </c>
      <c r="AU444" s="248" t="s">
        <v>88</v>
      </c>
      <c r="AV444" s="14" t="s">
        <v>88</v>
      </c>
      <c r="AW444" s="14" t="s">
        <v>34</v>
      </c>
      <c r="AX444" s="14" t="s">
        <v>81</v>
      </c>
      <c r="AY444" s="248" t="s">
        <v>136</v>
      </c>
    </row>
    <row r="445" spans="1:65" s="13" customFormat="1" ht="11.25">
      <c r="B445" s="227"/>
      <c r="C445" s="228"/>
      <c r="D445" s="229" t="s">
        <v>144</v>
      </c>
      <c r="E445" s="230" t="s">
        <v>1</v>
      </c>
      <c r="F445" s="231" t="s">
        <v>174</v>
      </c>
      <c r="G445" s="228"/>
      <c r="H445" s="230" t="s">
        <v>1</v>
      </c>
      <c r="I445" s="232"/>
      <c r="J445" s="228"/>
      <c r="K445" s="228"/>
      <c r="L445" s="233"/>
      <c r="M445" s="234"/>
      <c r="N445" s="235"/>
      <c r="O445" s="235"/>
      <c r="P445" s="235"/>
      <c r="Q445" s="235"/>
      <c r="R445" s="235"/>
      <c r="S445" s="235"/>
      <c r="T445" s="236"/>
      <c r="AT445" s="237" t="s">
        <v>144</v>
      </c>
      <c r="AU445" s="237" t="s">
        <v>88</v>
      </c>
      <c r="AV445" s="13" t="s">
        <v>86</v>
      </c>
      <c r="AW445" s="13" t="s">
        <v>34</v>
      </c>
      <c r="AX445" s="13" t="s">
        <v>81</v>
      </c>
      <c r="AY445" s="237" t="s">
        <v>136</v>
      </c>
    </row>
    <row r="446" spans="1:65" s="14" customFormat="1" ht="11.25">
      <c r="B446" s="238"/>
      <c r="C446" s="239"/>
      <c r="D446" s="229" t="s">
        <v>144</v>
      </c>
      <c r="E446" s="240" t="s">
        <v>1</v>
      </c>
      <c r="F446" s="241" t="s">
        <v>304</v>
      </c>
      <c r="G446" s="239"/>
      <c r="H446" s="242">
        <v>3.75</v>
      </c>
      <c r="I446" s="243"/>
      <c r="J446" s="239"/>
      <c r="K446" s="239"/>
      <c r="L446" s="244"/>
      <c r="M446" s="245"/>
      <c r="N446" s="246"/>
      <c r="O446" s="246"/>
      <c r="P446" s="246"/>
      <c r="Q446" s="246"/>
      <c r="R446" s="246"/>
      <c r="S446" s="246"/>
      <c r="T446" s="247"/>
      <c r="AT446" s="248" t="s">
        <v>144</v>
      </c>
      <c r="AU446" s="248" t="s">
        <v>88</v>
      </c>
      <c r="AV446" s="14" t="s">
        <v>88</v>
      </c>
      <c r="AW446" s="14" t="s">
        <v>34</v>
      </c>
      <c r="AX446" s="14" t="s">
        <v>81</v>
      </c>
      <c r="AY446" s="248" t="s">
        <v>136</v>
      </c>
    </row>
    <row r="447" spans="1:65" s="15" customFormat="1" ht="11.25">
      <c r="B447" s="249"/>
      <c r="C447" s="250"/>
      <c r="D447" s="229" t="s">
        <v>144</v>
      </c>
      <c r="E447" s="251" t="s">
        <v>1</v>
      </c>
      <c r="F447" s="252" t="s">
        <v>161</v>
      </c>
      <c r="G447" s="250"/>
      <c r="H447" s="253">
        <v>5.19</v>
      </c>
      <c r="I447" s="254"/>
      <c r="J447" s="250"/>
      <c r="K447" s="250"/>
      <c r="L447" s="255"/>
      <c r="M447" s="256"/>
      <c r="N447" s="257"/>
      <c r="O447" s="257"/>
      <c r="P447" s="257"/>
      <c r="Q447" s="257"/>
      <c r="R447" s="257"/>
      <c r="S447" s="257"/>
      <c r="T447" s="258"/>
      <c r="AT447" s="259" t="s">
        <v>144</v>
      </c>
      <c r="AU447" s="259" t="s">
        <v>88</v>
      </c>
      <c r="AV447" s="15" t="s">
        <v>142</v>
      </c>
      <c r="AW447" s="15" t="s">
        <v>34</v>
      </c>
      <c r="AX447" s="15" t="s">
        <v>86</v>
      </c>
      <c r="AY447" s="259" t="s">
        <v>136</v>
      </c>
    </row>
    <row r="448" spans="1:65" s="2" customFormat="1" ht="16.5" customHeight="1">
      <c r="A448" s="35"/>
      <c r="B448" s="36"/>
      <c r="C448" s="213" t="s">
        <v>309</v>
      </c>
      <c r="D448" s="213" t="s">
        <v>138</v>
      </c>
      <c r="E448" s="214" t="s">
        <v>310</v>
      </c>
      <c r="F448" s="215" t="s">
        <v>311</v>
      </c>
      <c r="G448" s="216" t="s">
        <v>263</v>
      </c>
      <c r="H448" s="217">
        <v>0.104</v>
      </c>
      <c r="I448" s="218"/>
      <c r="J448" s="219">
        <f>ROUND(I448*H448,2)</f>
        <v>0</v>
      </c>
      <c r="K448" s="220"/>
      <c r="L448" s="40"/>
      <c r="M448" s="221" t="s">
        <v>1</v>
      </c>
      <c r="N448" s="222" t="s">
        <v>46</v>
      </c>
      <c r="O448" s="72"/>
      <c r="P448" s="223">
        <f>O448*H448</f>
        <v>0</v>
      </c>
      <c r="Q448" s="223">
        <v>1.0601700000000001</v>
      </c>
      <c r="R448" s="223">
        <f>Q448*H448</f>
        <v>0.11025768</v>
      </c>
      <c r="S448" s="223">
        <v>0</v>
      </c>
      <c r="T448" s="224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25" t="s">
        <v>142</v>
      </c>
      <c r="AT448" s="225" t="s">
        <v>138</v>
      </c>
      <c r="AU448" s="225" t="s">
        <v>88</v>
      </c>
      <c r="AY448" s="18" t="s">
        <v>136</v>
      </c>
      <c r="BE448" s="226">
        <f>IF(N448="základní",J448,0)</f>
        <v>0</v>
      </c>
      <c r="BF448" s="226">
        <f>IF(N448="snížená",J448,0)</f>
        <v>0</v>
      </c>
      <c r="BG448" s="226">
        <f>IF(N448="zákl. přenesená",J448,0)</f>
        <v>0</v>
      </c>
      <c r="BH448" s="226">
        <f>IF(N448="sníž. přenesená",J448,0)</f>
        <v>0</v>
      </c>
      <c r="BI448" s="226">
        <f>IF(N448="nulová",J448,0)</f>
        <v>0</v>
      </c>
      <c r="BJ448" s="18" t="s">
        <v>86</v>
      </c>
      <c r="BK448" s="226">
        <f>ROUND(I448*H448,2)</f>
        <v>0</v>
      </c>
      <c r="BL448" s="18" t="s">
        <v>142</v>
      </c>
      <c r="BM448" s="225" t="s">
        <v>312</v>
      </c>
    </row>
    <row r="449" spans="1:65" s="13" customFormat="1" ht="11.25">
      <c r="B449" s="227"/>
      <c r="C449" s="228"/>
      <c r="D449" s="229" t="s">
        <v>144</v>
      </c>
      <c r="E449" s="230" t="s">
        <v>1</v>
      </c>
      <c r="F449" s="231" t="s">
        <v>290</v>
      </c>
      <c r="G449" s="228"/>
      <c r="H449" s="230" t="s">
        <v>1</v>
      </c>
      <c r="I449" s="232"/>
      <c r="J449" s="228"/>
      <c r="K449" s="228"/>
      <c r="L449" s="233"/>
      <c r="M449" s="234"/>
      <c r="N449" s="235"/>
      <c r="O449" s="235"/>
      <c r="P449" s="235"/>
      <c r="Q449" s="235"/>
      <c r="R449" s="235"/>
      <c r="S449" s="235"/>
      <c r="T449" s="236"/>
      <c r="AT449" s="237" t="s">
        <v>144</v>
      </c>
      <c r="AU449" s="237" t="s">
        <v>88</v>
      </c>
      <c r="AV449" s="13" t="s">
        <v>86</v>
      </c>
      <c r="AW449" s="13" t="s">
        <v>34</v>
      </c>
      <c r="AX449" s="13" t="s">
        <v>81</v>
      </c>
      <c r="AY449" s="237" t="s">
        <v>136</v>
      </c>
    </row>
    <row r="450" spans="1:65" s="14" customFormat="1" ht="11.25">
      <c r="B450" s="238"/>
      <c r="C450" s="239"/>
      <c r="D450" s="229" t="s">
        <v>144</v>
      </c>
      <c r="E450" s="240" t="s">
        <v>1</v>
      </c>
      <c r="F450" s="241" t="s">
        <v>313</v>
      </c>
      <c r="G450" s="239"/>
      <c r="H450" s="242">
        <v>1.6E-2</v>
      </c>
      <c r="I450" s="243"/>
      <c r="J450" s="239"/>
      <c r="K450" s="239"/>
      <c r="L450" s="244"/>
      <c r="M450" s="245"/>
      <c r="N450" s="246"/>
      <c r="O450" s="246"/>
      <c r="P450" s="246"/>
      <c r="Q450" s="246"/>
      <c r="R450" s="246"/>
      <c r="S450" s="246"/>
      <c r="T450" s="247"/>
      <c r="AT450" s="248" t="s">
        <v>144</v>
      </c>
      <c r="AU450" s="248" t="s">
        <v>88</v>
      </c>
      <c r="AV450" s="14" t="s">
        <v>88</v>
      </c>
      <c r="AW450" s="14" t="s">
        <v>34</v>
      </c>
      <c r="AX450" s="14" t="s">
        <v>81</v>
      </c>
      <c r="AY450" s="248" t="s">
        <v>136</v>
      </c>
    </row>
    <row r="451" spans="1:65" s="14" customFormat="1" ht="11.25">
      <c r="B451" s="238"/>
      <c r="C451" s="239"/>
      <c r="D451" s="229" t="s">
        <v>144</v>
      </c>
      <c r="E451" s="240" t="s">
        <v>1</v>
      </c>
      <c r="F451" s="241" t="s">
        <v>314</v>
      </c>
      <c r="G451" s="239"/>
      <c r="H451" s="242">
        <v>1.4E-2</v>
      </c>
      <c r="I451" s="243"/>
      <c r="J451" s="239"/>
      <c r="K451" s="239"/>
      <c r="L451" s="244"/>
      <c r="M451" s="245"/>
      <c r="N451" s="246"/>
      <c r="O451" s="246"/>
      <c r="P451" s="246"/>
      <c r="Q451" s="246"/>
      <c r="R451" s="246"/>
      <c r="S451" s="246"/>
      <c r="T451" s="247"/>
      <c r="AT451" s="248" t="s">
        <v>144</v>
      </c>
      <c r="AU451" s="248" t="s">
        <v>88</v>
      </c>
      <c r="AV451" s="14" t="s">
        <v>88</v>
      </c>
      <c r="AW451" s="14" t="s">
        <v>34</v>
      </c>
      <c r="AX451" s="14" t="s">
        <v>81</v>
      </c>
      <c r="AY451" s="248" t="s">
        <v>136</v>
      </c>
    </row>
    <row r="452" spans="1:65" s="13" customFormat="1" ht="11.25">
      <c r="B452" s="227"/>
      <c r="C452" s="228"/>
      <c r="D452" s="229" t="s">
        <v>144</v>
      </c>
      <c r="E452" s="230" t="s">
        <v>1</v>
      </c>
      <c r="F452" s="231" t="s">
        <v>174</v>
      </c>
      <c r="G452" s="228"/>
      <c r="H452" s="230" t="s">
        <v>1</v>
      </c>
      <c r="I452" s="232"/>
      <c r="J452" s="228"/>
      <c r="K452" s="228"/>
      <c r="L452" s="233"/>
      <c r="M452" s="234"/>
      <c r="N452" s="235"/>
      <c r="O452" s="235"/>
      <c r="P452" s="235"/>
      <c r="Q452" s="235"/>
      <c r="R452" s="235"/>
      <c r="S452" s="235"/>
      <c r="T452" s="236"/>
      <c r="AT452" s="237" t="s">
        <v>144</v>
      </c>
      <c r="AU452" s="237" t="s">
        <v>88</v>
      </c>
      <c r="AV452" s="13" t="s">
        <v>86</v>
      </c>
      <c r="AW452" s="13" t="s">
        <v>34</v>
      </c>
      <c r="AX452" s="13" t="s">
        <v>81</v>
      </c>
      <c r="AY452" s="237" t="s">
        <v>136</v>
      </c>
    </row>
    <row r="453" spans="1:65" s="14" customFormat="1" ht="11.25">
      <c r="B453" s="238"/>
      <c r="C453" s="239"/>
      <c r="D453" s="229" t="s">
        <v>144</v>
      </c>
      <c r="E453" s="240" t="s">
        <v>1</v>
      </c>
      <c r="F453" s="241" t="s">
        <v>315</v>
      </c>
      <c r="G453" s="239"/>
      <c r="H453" s="242">
        <v>7.3999999999999996E-2</v>
      </c>
      <c r="I453" s="243"/>
      <c r="J453" s="239"/>
      <c r="K453" s="239"/>
      <c r="L453" s="244"/>
      <c r="M453" s="245"/>
      <c r="N453" s="246"/>
      <c r="O453" s="246"/>
      <c r="P453" s="246"/>
      <c r="Q453" s="246"/>
      <c r="R453" s="246"/>
      <c r="S453" s="246"/>
      <c r="T453" s="247"/>
      <c r="AT453" s="248" t="s">
        <v>144</v>
      </c>
      <c r="AU453" s="248" t="s">
        <v>88</v>
      </c>
      <c r="AV453" s="14" t="s">
        <v>88</v>
      </c>
      <c r="AW453" s="14" t="s">
        <v>34</v>
      </c>
      <c r="AX453" s="14" t="s">
        <v>81</v>
      </c>
      <c r="AY453" s="248" t="s">
        <v>136</v>
      </c>
    </row>
    <row r="454" spans="1:65" s="15" customFormat="1" ht="11.25">
      <c r="B454" s="249"/>
      <c r="C454" s="250"/>
      <c r="D454" s="229" t="s">
        <v>144</v>
      </c>
      <c r="E454" s="251" t="s">
        <v>1</v>
      </c>
      <c r="F454" s="252" t="s">
        <v>161</v>
      </c>
      <c r="G454" s="250"/>
      <c r="H454" s="253">
        <v>0.104</v>
      </c>
      <c r="I454" s="254"/>
      <c r="J454" s="250"/>
      <c r="K454" s="250"/>
      <c r="L454" s="255"/>
      <c r="M454" s="256"/>
      <c r="N454" s="257"/>
      <c r="O454" s="257"/>
      <c r="P454" s="257"/>
      <c r="Q454" s="257"/>
      <c r="R454" s="257"/>
      <c r="S454" s="257"/>
      <c r="T454" s="258"/>
      <c r="AT454" s="259" t="s">
        <v>144</v>
      </c>
      <c r="AU454" s="259" t="s">
        <v>88</v>
      </c>
      <c r="AV454" s="15" t="s">
        <v>142</v>
      </c>
      <c r="AW454" s="15" t="s">
        <v>34</v>
      </c>
      <c r="AX454" s="15" t="s">
        <v>86</v>
      </c>
      <c r="AY454" s="259" t="s">
        <v>136</v>
      </c>
    </row>
    <row r="455" spans="1:65" s="2" customFormat="1" ht="16.5" customHeight="1">
      <c r="A455" s="35"/>
      <c r="B455" s="36"/>
      <c r="C455" s="213" t="s">
        <v>316</v>
      </c>
      <c r="D455" s="213" t="s">
        <v>138</v>
      </c>
      <c r="E455" s="214" t="s">
        <v>317</v>
      </c>
      <c r="F455" s="215" t="s">
        <v>318</v>
      </c>
      <c r="G455" s="216" t="s">
        <v>141</v>
      </c>
      <c r="H455" s="217">
        <v>0.18</v>
      </c>
      <c r="I455" s="218"/>
      <c r="J455" s="219">
        <f>ROUND(I455*H455,2)</f>
        <v>0</v>
      </c>
      <c r="K455" s="220"/>
      <c r="L455" s="40"/>
      <c r="M455" s="221" t="s">
        <v>1</v>
      </c>
      <c r="N455" s="222" t="s">
        <v>46</v>
      </c>
      <c r="O455" s="72"/>
      <c r="P455" s="223">
        <f>O455*H455</f>
        <v>0</v>
      </c>
      <c r="Q455" s="223">
        <v>2.2563399999999998</v>
      </c>
      <c r="R455" s="223">
        <f>Q455*H455</f>
        <v>0.40614119999999992</v>
      </c>
      <c r="S455" s="223">
        <v>0</v>
      </c>
      <c r="T455" s="224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25" t="s">
        <v>142</v>
      </c>
      <c r="AT455" s="225" t="s">
        <v>138</v>
      </c>
      <c r="AU455" s="225" t="s">
        <v>88</v>
      </c>
      <c r="AY455" s="18" t="s">
        <v>136</v>
      </c>
      <c r="BE455" s="226">
        <f>IF(N455="základní",J455,0)</f>
        <v>0</v>
      </c>
      <c r="BF455" s="226">
        <f>IF(N455="snížená",J455,0)</f>
        <v>0</v>
      </c>
      <c r="BG455" s="226">
        <f>IF(N455="zákl. přenesená",J455,0)</f>
        <v>0</v>
      </c>
      <c r="BH455" s="226">
        <f>IF(N455="sníž. přenesená",J455,0)</f>
        <v>0</v>
      </c>
      <c r="BI455" s="226">
        <f>IF(N455="nulová",J455,0)</f>
        <v>0</v>
      </c>
      <c r="BJ455" s="18" t="s">
        <v>86</v>
      </c>
      <c r="BK455" s="226">
        <f>ROUND(I455*H455,2)</f>
        <v>0</v>
      </c>
      <c r="BL455" s="18" t="s">
        <v>142</v>
      </c>
      <c r="BM455" s="225" t="s">
        <v>319</v>
      </c>
    </row>
    <row r="456" spans="1:65" s="13" customFormat="1" ht="11.25">
      <c r="B456" s="227"/>
      <c r="C456" s="228"/>
      <c r="D456" s="229" t="s">
        <v>144</v>
      </c>
      <c r="E456" s="230" t="s">
        <v>1</v>
      </c>
      <c r="F456" s="231" t="s">
        <v>320</v>
      </c>
      <c r="G456" s="228"/>
      <c r="H456" s="230" t="s">
        <v>1</v>
      </c>
      <c r="I456" s="232"/>
      <c r="J456" s="228"/>
      <c r="K456" s="228"/>
      <c r="L456" s="233"/>
      <c r="M456" s="234"/>
      <c r="N456" s="235"/>
      <c r="O456" s="235"/>
      <c r="P456" s="235"/>
      <c r="Q456" s="235"/>
      <c r="R456" s="235"/>
      <c r="S456" s="235"/>
      <c r="T456" s="236"/>
      <c r="AT456" s="237" t="s">
        <v>144</v>
      </c>
      <c r="AU456" s="237" t="s">
        <v>88</v>
      </c>
      <c r="AV456" s="13" t="s">
        <v>86</v>
      </c>
      <c r="AW456" s="13" t="s">
        <v>34</v>
      </c>
      <c r="AX456" s="13" t="s">
        <v>81</v>
      </c>
      <c r="AY456" s="237" t="s">
        <v>136</v>
      </c>
    </row>
    <row r="457" spans="1:65" s="14" customFormat="1" ht="11.25">
      <c r="B457" s="238"/>
      <c r="C457" s="239"/>
      <c r="D457" s="229" t="s">
        <v>144</v>
      </c>
      <c r="E457" s="240" t="s">
        <v>1</v>
      </c>
      <c r="F457" s="241" t="s">
        <v>321</v>
      </c>
      <c r="G457" s="239"/>
      <c r="H457" s="242">
        <v>0.18</v>
      </c>
      <c r="I457" s="243"/>
      <c r="J457" s="239"/>
      <c r="K457" s="239"/>
      <c r="L457" s="244"/>
      <c r="M457" s="245"/>
      <c r="N457" s="246"/>
      <c r="O457" s="246"/>
      <c r="P457" s="246"/>
      <c r="Q457" s="246"/>
      <c r="R457" s="246"/>
      <c r="S457" s="246"/>
      <c r="T457" s="247"/>
      <c r="AT457" s="248" t="s">
        <v>144</v>
      </c>
      <c r="AU457" s="248" t="s">
        <v>88</v>
      </c>
      <c r="AV457" s="14" t="s">
        <v>88</v>
      </c>
      <c r="AW457" s="14" t="s">
        <v>34</v>
      </c>
      <c r="AX457" s="14" t="s">
        <v>86</v>
      </c>
      <c r="AY457" s="248" t="s">
        <v>136</v>
      </c>
    </row>
    <row r="458" spans="1:65" s="2" customFormat="1" ht="24" customHeight="1">
      <c r="A458" s="35"/>
      <c r="B458" s="36"/>
      <c r="C458" s="213" t="s">
        <v>322</v>
      </c>
      <c r="D458" s="213" t="s">
        <v>138</v>
      </c>
      <c r="E458" s="214" t="s">
        <v>323</v>
      </c>
      <c r="F458" s="215" t="s">
        <v>324</v>
      </c>
      <c r="G458" s="216" t="s">
        <v>141</v>
      </c>
      <c r="H458" s="217">
        <v>8.7949999999999999</v>
      </c>
      <c r="I458" s="218"/>
      <c r="J458" s="219">
        <f>ROUND(I458*H458,2)</f>
        <v>0</v>
      </c>
      <c r="K458" s="220"/>
      <c r="L458" s="40"/>
      <c r="M458" s="221" t="s">
        <v>1</v>
      </c>
      <c r="N458" s="222" t="s">
        <v>46</v>
      </c>
      <c r="O458" s="72"/>
      <c r="P458" s="223">
        <f>O458*H458</f>
        <v>0</v>
      </c>
      <c r="Q458" s="223">
        <v>2.4744999999999999</v>
      </c>
      <c r="R458" s="223">
        <f>Q458*H458</f>
        <v>21.763227499999999</v>
      </c>
      <c r="S458" s="223">
        <v>0</v>
      </c>
      <c r="T458" s="224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225" t="s">
        <v>142</v>
      </c>
      <c r="AT458" s="225" t="s">
        <v>138</v>
      </c>
      <c r="AU458" s="225" t="s">
        <v>88</v>
      </c>
      <c r="AY458" s="18" t="s">
        <v>136</v>
      </c>
      <c r="BE458" s="226">
        <f>IF(N458="základní",J458,0)</f>
        <v>0</v>
      </c>
      <c r="BF458" s="226">
        <f>IF(N458="snížená",J458,0)</f>
        <v>0</v>
      </c>
      <c r="BG458" s="226">
        <f>IF(N458="zákl. přenesená",J458,0)</f>
        <v>0</v>
      </c>
      <c r="BH458" s="226">
        <f>IF(N458="sníž. přenesená",J458,0)</f>
        <v>0</v>
      </c>
      <c r="BI458" s="226">
        <f>IF(N458="nulová",J458,0)</f>
        <v>0</v>
      </c>
      <c r="BJ458" s="18" t="s">
        <v>86</v>
      </c>
      <c r="BK458" s="226">
        <f>ROUND(I458*H458,2)</f>
        <v>0</v>
      </c>
      <c r="BL458" s="18" t="s">
        <v>142</v>
      </c>
      <c r="BM458" s="225" t="s">
        <v>325</v>
      </c>
    </row>
    <row r="459" spans="1:65" s="13" customFormat="1" ht="11.25">
      <c r="B459" s="227"/>
      <c r="C459" s="228"/>
      <c r="D459" s="229" t="s">
        <v>144</v>
      </c>
      <c r="E459" s="230" t="s">
        <v>1</v>
      </c>
      <c r="F459" s="231" t="s">
        <v>290</v>
      </c>
      <c r="G459" s="228"/>
      <c r="H459" s="230" t="s">
        <v>1</v>
      </c>
      <c r="I459" s="232"/>
      <c r="J459" s="228"/>
      <c r="K459" s="228"/>
      <c r="L459" s="233"/>
      <c r="M459" s="234"/>
      <c r="N459" s="235"/>
      <c r="O459" s="235"/>
      <c r="P459" s="235"/>
      <c r="Q459" s="235"/>
      <c r="R459" s="235"/>
      <c r="S459" s="235"/>
      <c r="T459" s="236"/>
      <c r="AT459" s="237" t="s">
        <v>144</v>
      </c>
      <c r="AU459" s="237" t="s">
        <v>88</v>
      </c>
      <c r="AV459" s="13" t="s">
        <v>86</v>
      </c>
      <c r="AW459" s="13" t="s">
        <v>34</v>
      </c>
      <c r="AX459" s="13" t="s">
        <v>81</v>
      </c>
      <c r="AY459" s="237" t="s">
        <v>136</v>
      </c>
    </row>
    <row r="460" spans="1:65" s="14" customFormat="1" ht="11.25">
      <c r="B460" s="238"/>
      <c r="C460" s="239"/>
      <c r="D460" s="229" t="s">
        <v>144</v>
      </c>
      <c r="E460" s="240" t="s">
        <v>1</v>
      </c>
      <c r="F460" s="241" t="s">
        <v>326</v>
      </c>
      <c r="G460" s="239"/>
      <c r="H460" s="242">
        <v>2.2679999999999998</v>
      </c>
      <c r="I460" s="243"/>
      <c r="J460" s="239"/>
      <c r="K460" s="239"/>
      <c r="L460" s="244"/>
      <c r="M460" s="245"/>
      <c r="N460" s="246"/>
      <c r="O460" s="246"/>
      <c r="P460" s="246"/>
      <c r="Q460" s="246"/>
      <c r="R460" s="246"/>
      <c r="S460" s="246"/>
      <c r="T460" s="247"/>
      <c r="AT460" s="248" t="s">
        <v>144</v>
      </c>
      <c r="AU460" s="248" t="s">
        <v>88</v>
      </c>
      <c r="AV460" s="14" t="s">
        <v>88</v>
      </c>
      <c r="AW460" s="14" t="s">
        <v>34</v>
      </c>
      <c r="AX460" s="14" t="s">
        <v>81</v>
      </c>
      <c r="AY460" s="248" t="s">
        <v>136</v>
      </c>
    </row>
    <row r="461" spans="1:65" s="13" customFormat="1" ht="11.25">
      <c r="B461" s="227"/>
      <c r="C461" s="228"/>
      <c r="D461" s="229" t="s">
        <v>144</v>
      </c>
      <c r="E461" s="230" t="s">
        <v>1</v>
      </c>
      <c r="F461" s="231" t="s">
        <v>174</v>
      </c>
      <c r="G461" s="228"/>
      <c r="H461" s="230" t="s">
        <v>1</v>
      </c>
      <c r="I461" s="232"/>
      <c r="J461" s="228"/>
      <c r="K461" s="228"/>
      <c r="L461" s="233"/>
      <c r="M461" s="234"/>
      <c r="N461" s="235"/>
      <c r="O461" s="235"/>
      <c r="P461" s="235"/>
      <c r="Q461" s="235"/>
      <c r="R461" s="235"/>
      <c r="S461" s="235"/>
      <c r="T461" s="236"/>
      <c r="AT461" s="237" t="s">
        <v>144</v>
      </c>
      <c r="AU461" s="237" t="s">
        <v>88</v>
      </c>
      <c r="AV461" s="13" t="s">
        <v>86</v>
      </c>
      <c r="AW461" s="13" t="s">
        <v>34</v>
      </c>
      <c r="AX461" s="13" t="s">
        <v>81</v>
      </c>
      <c r="AY461" s="237" t="s">
        <v>136</v>
      </c>
    </row>
    <row r="462" spans="1:65" s="14" customFormat="1" ht="11.25">
      <c r="B462" s="238"/>
      <c r="C462" s="239"/>
      <c r="D462" s="229" t="s">
        <v>144</v>
      </c>
      <c r="E462" s="240" t="s">
        <v>1</v>
      </c>
      <c r="F462" s="241" t="s">
        <v>327</v>
      </c>
      <c r="G462" s="239"/>
      <c r="H462" s="242">
        <v>2.0129999999999999</v>
      </c>
      <c r="I462" s="243"/>
      <c r="J462" s="239"/>
      <c r="K462" s="239"/>
      <c r="L462" s="244"/>
      <c r="M462" s="245"/>
      <c r="N462" s="246"/>
      <c r="O462" s="246"/>
      <c r="P462" s="246"/>
      <c r="Q462" s="246"/>
      <c r="R462" s="246"/>
      <c r="S462" s="246"/>
      <c r="T462" s="247"/>
      <c r="AT462" s="248" t="s">
        <v>144</v>
      </c>
      <c r="AU462" s="248" t="s">
        <v>88</v>
      </c>
      <c r="AV462" s="14" t="s">
        <v>88</v>
      </c>
      <c r="AW462" s="14" t="s">
        <v>34</v>
      </c>
      <c r="AX462" s="14" t="s">
        <v>81</v>
      </c>
      <c r="AY462" s="248" t="s">
        <v>136</v>
      </c>
    </row>
    <row r="463" spans="1:65" s="14" customFormat="1" ht="11.25">
      <c r="B463" s="238"/>
      <c r="C463" s="239"/>
      <c r="D463" s="229" t="s">
        <v>144</v>
      </c>
      <c r="E463" s="240" t="s">
        <v>1</v>
      </c>
      <c r="F463" s="241" t="s">
        <v>328</v>
      </c>
      <c r="G463" s="239"/>
      <c r="H463" s="242">
        <v>1.5309999999999999</v>
      </c>
      <c r="I463" s="243"/>
      <c r="J463" s="239"/>
      <c r="K463" s="239"/>
      <c r="L463" s="244"/>
      <c r="M463" s="245"/>
      <c r="N463" s="246"/>
      <c r="O463" s="246"/>
      <c r="P463" s="246"/>
      <c r="Q463" s="246"/>
      <c r="R463" s="246"/>
      <c r="S463" s="246"/>
      <c r="T463" s="247"/>
      <c r="AT463" s="248" t="s">
        <v>144</v>
      </c>
      <c r="AU463" s="248" t="s">
        <v>88</v>
      </c>
      <c r="AV463" s="14" t="s">
        <v>88</v>
      </c>
      <c r="AW463" s="14" t="s">
        <v>34</v>
      </c>
      <c r="AX463" s="14" t="s">
        <v>81</v>
      </c>
      <c r="AY463" s="248" t="s">
        <v>136</v>
      </c>
    </row>
    <row r="464" spans="1:65" s="14" customFormat="1" ht="11.25">
      <c r="B464" s="238"/>
      <c r="C464" s="239"/>
      <c r="D464" s="229" t="s">
        <v>144</v>
      </c>
      <c r="E464" s="240" t="s">
        <v>1</v>
      </c>
      <c r="F464" s="241" t="s">
        <v>329</v>
      </c>
      <c r="G464" s="239"/>
      <c r="H464" s="242">
        <v>0.59399999999999997</v>
      </c>
      <c r="I464" s="243"/>
      <c r="J464" s="239"/>
      <c r="K464" s="239"/>
      <c r="L464" s="244"/>
      <c r="M464" s="245"/>
      <c r="N464" s="246"/>
      <c r="O464" s="246"/>
      <c r="P464" s="246"/>
      <c r="Q464" s="246"/>
      <c r="R464" s="246"/>
      <c r="S464" s="246"/>
      <c r="T464" s="247"/>
      <c r="AT464" s="248" t="s">
        <v>144</v>
      </c>
      <c r="AU464" s="248" t="s">
        <v>88</v>
      </c>
      <c r="AV464" s="14" t="s">
        <v>88</v>
      </c>
      <c r="AW464" s="14" t="s">
        <v>34</v>
      </c>
      <c r="AX464" s="14" t="s">
        <v>81</v>
      </c>
      <c r="AY464" s="248" t="s">
        <v>136</v>
      </c>
    </row>
    <row r="465" spans="1:65" s="14" customFormat="1" ht="11.25">
      <c r="B465" s="238"/>
      <c r="C465" s="239"/>
      <c r="D465" s="229" t="s">
        <v>144</v>
      </c>
      <c r="E465" s="240" t="s">
        <v>1</v>
      </c>
      <c r="F465" s="241" t="s">
        <v>330</v>
      </c>
      <c r="G465" s="239"/>
      <c r="H465" s="242">
        <v>1.2669999999999999</v>
      </c>
      <c r="I465" s="243"/>
      <c r="J465" s="239"/>
      <c r="K465" s="239"/>
      <c r="L465" s="244"/>
      <c r="M465" s="245"/>
      <c r="N465" s="246"/>
      <c r="O465" s="246"/>
      <c r="P465" s="246"/>
      <c r="Q465" s="246"/>
      <c r="R465" s="246"/>
      <c r="S465" s="246"/>
      <c r="T465" s="247"/>
      <c r="AT465" s="248" t="s">
        <v>144</v>
      </c>
      <c r="AU465" s="248" t="s">
        <v>88</v>
      </c>
      <c r="AV465" s="14" t="s">
        <v>88</v>
      </c>
      <c r="AW465" s="14" t="s">
        <v>34</v>
      </c>
      <c r="AX465" s="14" t="s">
        <v>81</v>
      </c>
      <c r="AY465" s="248" t="s">
        <v>136</v>
      </c>
    </row>
    <row r="466" spans="1:65" s="14" customFormat="1" ht="11.25">
      <c r="B466" s="238"/>
      <c r="C466" s="239"/>
      <c r="D466" s="229" t="s">
        <v>144</v>
      </c>
      <c r="E466" s="240" t="s">
        <v>1</v>
      </c>
      <c r="F466" s="241" t="s">
        <v>331</v>
      </c>
      <c r="G466" s="239"/>
      <c r="H466" s="242">
        <v>1.1220000000000001</v>
      </c>
      <c r="I466" s="243"/>
      <c r="J466" s="239"/>
      <c r="K466" s="239"/>
      <c r="L466" s="244"/>
      <c r="M466" s="245"/>
      <c r="N466" s="246"/>
      <c r="O466" s="246"/>
      <c r="P466" s="246"/>
      <c r="Q466" s="246"/>
      <c r="R466" s="246"/>
      <c r="S466" s="246"/>
      <c r="T466" s="247"/>
      <c r="AT466" s="248" t="s">
        <v>144</v>
      </c>
      <c r="AU466" s="248" t="s">
        <v>88</v>
      </c>
      <c r="AV466" s="14" t="s">
        <v>88</v>
      </c>
      <c r="AW466" s="14" t="s">
        <v>34</v>
      </c>
      <c r="AX466" s="14" t="s">
        <v>81</v>
      </c>
      <c r="AY466" s="248" t="s">
        <v>136</v>
      </c>
    </row>
    <row r="467" spans="1:65" s="15" customFormat="1" ht="11.25">
      <c r="B467" s="249"/>
      <c r="C467" s="250"/>
      <c r="D467" s="229" t="s">
        <v>144</v>
      </c>
      <c r="E467" s="251" t="s">
        <v>1</v>
      </c>
      <c r="F467" s="252" t="s">
        <v>161</v>
      </c>
      <c r="G467" s="250"/>
      <c r="H467" s="253">
        <v>8.7949999999999999</v>
      </c>
      <c r="I467" s="254"/>
      <c r="J467" s="250"/>
      <c r="K467" s="250"/>
      <c r="L467" s="255"/>
      <c r="M467" s="256"/>
      <c r="N467" s="257"/>
      <c r="O467" s="257"/>
      <c r="P467" s="257"/>
      <c r="Q467" s="257"/>
      <c r="R467" s="257"/>
      <c r="S467" s="257"/>
      <c r="T467" s="258"/>
      <c r="AT467" s="259" t="s">
        <v>144</v>
      </c>
      <c r="AU467" s="259" t="s">
        <v>88</v>
      </c>
      <c r="AV467" s="15" t="s">
        <v>142</v>
      </c>
      <c r="AW467" s="15" t="s">
        <v>34</v>
      </c>
      <c r="AX467" s="15" t="s">
        <v>86</v>
      </c>
      <c r="AY467" s="259" t="s">
        <v>136</v>
      </c>
    </row>
    <row r="468" spans="1:65" s="2" customFormat="1" ht="16.5" customHeight="1">
      <c r="A468" s="35"/>
      <c r="B468" s="36"/>
      <c r="C468" s="213" t="s">
        <v>332</v>
      </c>
      <c r="D468" s="213" t="s">
        <v>138</v>
      </c>
      <c r="E468" s="214" t="s">
        <v>333</v>
      </c>
      <c r="F468" s="215" t="s">
        <v>334</v>
      </c>
      <c r="G468" s="216" t="s">
        <v>182</v>
      </c>
      <c r="H468" s="217">
        <v>102.152</v>
      </c>
      <c r="I468" s="218"/>
      <c r="J468" s="219">
        <f>ROUND(I468*H468,2)</f>
        <v>0</v>
      </c>
      <c r="K468" s="220"/>
      <c r="L468" s="40"/>
      <c r="M468" s="221" t="s">
        <v>1</v>
      </c>
      <c r="N468" s="222" t="s">
        <v>46</v>
      </c>
      <c r="O468" s="72"/>
      <c r="P468" s="223">
        <f>O468*H468</f>
        <v>0</v>
      </c>
      <c r="Q468" s="223">
        <v>2.7499999999999998E-3</v>
      </c>
      <c r="R468" s="223">
        <f>Q468*H468</f>
        <v>0.280918</v>
      </c>
      <c r="S468" s="223">
        <v>0</v>
      </c>
      <c r="T468" s="224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225" t="s">
        <v>142</v>
      </c>
      <c r="AT468" s="225" t="s">
        <v>138</v>
      </c>
      <c r="AU468" s="225" t="s">
        <v>88</v>
      </c>
      <c r="AY468" s="18" t="s">
        <v>136</v>
      </c>
      <c r="BE468" s="226">
        <f>IF(N468="základní",J468,0)</f>
        <v>0</v>
      </c>
      <c r="BF468" s="226">
        <f>IF(N468="snížená",J468,0)</f>
        <v>0</v>
      </c>
      <c r="BG468" s="226">
        <f>IF(N468="zákl. přenesená",J468,0)</f>
        <v>0</v>
      </c>
      <c r="BH468" s="226">
        <f>IF(N468="sníž. přenesená",J468,0)</f>
        <v>0</v>
      </c>
      <c r="BI468" s="226">
        <f>IF(N468="nulová",J468,0)</f>
        <v>0</v>
      </c>
      <c r="BJ468" s="18" t="s">
        <v>86</v>
      </c>
      <c r="BK468" s="226">
        <f>ROUND(I468*H468,2)</f>
        <v>0</v>
      </c>
      <c r="BL468" s="18" t="s">
        <v>142</v>
      </c>
      <c r="BM468" s="225" t="s">
        <v>335</v>
      </c>
    </row>
    <row r="469" spans="1:65" s="13" customFormat="1" ht="11.25">
      <c r="B469" s="227"/>
      <c r="C469" s="228"/>
      <c r="D469" s="229" t="s">
        <v>144</v>
      </c>
      <c r="E469" s="230" t="s">
        <v>1</v>
      </c>
      <c r="F469" s="231" t="s">
        <v>290</v>
      </c>
      <c r="G469" s="228"/>
      <c r="H469" s="230" t="s">
        <v>1</v>
      </c>
      <c r="I469" s="232"/>
      <c r="J469" s="228"/>
      <c r="K469" s="228"/>
      <c r="L469" s="233"/>
      <c r="M469" s="234"/>
      <c r="N469" s="235"/>
      <c r="O469" s="235"/>
      <c r="P469" s="235"/>
      <c r="Q469" s="235"/>
      <c r="R469" s="235"/>
      <c r="S469" s="235"/>
      <c r="T469" s="236"/>
      <c r="AT469" s="237" t="s">
        <v>144</v>
      </c>
      <c r="AU469" s="237" t="s">
        <v>88</v>
      </c>
      <c r="AV469" s="13" t="s">
        <v>86</v>
      </c>
      <c r="AW469" s="13" t="s">
        <v>34</v>
      </c>
      <c r="AX469" s="13" t="s">
        <v>81</v>
      </c>
      <c r="AY469" s="237" t="s">
        <v>136</v>
      </c>
    </row>
    <row r="470" spans="1:65" s="14" customFormat="1" ht="11.25">
      <c r="B470" s="238"/>
      <c r="C470" s="239"/>
      <c r="D470" s="229" t="s">
        <v>144</v>
      </c>
      <c r="E470" s="240" t="s">
        <v>1</v>
      </c>
      <c r="F470" s="241" t="s">
        <v>336</v>
      </c>
      <c r="G470" s="239"/>
      <c r="H470" s="242">
        <v>15.12</v>
      </c>
      <c r="I470" s="243"/>
      <c r="J470" s="239"/>
      <c r="K470" s="239"/>
      <c r="L470" s="244"/>
      <c r="M470" s="245"/>
      <c r="N470" s="246"/>
      <c r="O470" s="246"/>
      <c r="P470" s="246"/>
      <c r="Q470" s="246"/>
      <c r="R470" s="246"/>
      <c r="S470" s="246"/>
      <c r="T470" s="247"/>
      <c r="AT470" s="248" t="s">
        <v>144</v>
      </c>
      <c r="AU470" s="248" t="s">
        <v>88</v>
      </c>
      <c r="AV470" s="14" t="s">
        <v>88</v>
      </c>
      <c r="AW470" s="14" t="s">
        <v>34</v>
      </c>
      <c r="AX470" s="14" t="s">
        <v>81</v>
      </c>
      <c r="AY470" s="248" t="s">
        <v>136</v>
      </c>
    </row>
    <row r="471" spans="1:65" s="13" customFormat="1" ht="11.25">
      <c r="B471" s="227"/>
      <c r="C471" s="228"/>
      <c r="D471" s="229" t="s">
        <v>144</v>
      </c>
      <c r="E471" s="230" t="s">
        <v>1</v>
      </c>
      <c r="F471" s="231" t="s">
        <v>174</v>
      </c>
      <c r="G471" s="228"/>
      <c r="H471" s="230" t="s">
        <v>1</v>
      </c>
      <c r="I471" s="232"/>
      <c r="J471" s="228"/>
      <c r="K471" s="228"/>
      <c r="L471" s="233"/>
      <c r="M471" s="234"/>
      <c r="N471" s="235"/>
      <c r="O471" s="235"/>
      <c r="P471" s="235"/>
      <c r="Q471" s="235"/>
      <c r="R471" s="235"/>
      <c r="S471" s="235"/>
      <c r="T471" s="236"/>
      <c r="AT471" s="237" t="s">
        <v>144</v>
      </c>
      <c r="AU471" s="237" t="s">
        <v>88</v>
      </c>
      <c r="AV471" s="13" t="s">
        <v>86</v>
      </c>
      <c r="AW471" s="13" t="s">
        <v>34</v>
      </c>
      <c r="AX471" s="13" t="s">
        <v>81</v>
      </c>
      <c r="AY471" s="237" t="s">
        <v>136</v>
      </c>
    </row>
    <row r="472" spans="1:65" s="14" customFormat="1" ht="11.25">
      <c r="B472" s="238"/>
      <c r="C472" s="239"/>
      <c r="D472" s="229" t="s">
        <v>144</v>
      </c>
      <c r="E472" s="240" t="s">
        <v>1</v>
      </c>
      <c r="F472" s="241" t="s">
        <v>337</v>
      </c>
      <c r="G472" s="239"/>
      <c r="H472" s="242">
        <v>26.84</v>
      </c>
      <c r="I472" s="243"/>
      <c r="J472" s="239"/>
      <c r="K472" s="239"/>
      <c r="L472" s="244"/>
      <c r="M472" s="245"/>
      <c r="N472" s="246"/>
      <c r="O472" s="246"/>
      <c r="P472" s="246"/>
      <c r="Q472" s="246"/>
      <c r="R472" s="246"/>
      <c r="S472" s="246"/>
      <c r="T472" s="247"/>
      <c r="AT472" s="248" t="s">
        <v>144</v>
      </c>
      <c r="AU472" s="248" t="s">
        <v>88</v>
      </c>
      <c r="AV472" s="14" t="s">
        <v>88</v>
      </c>
      <c r="AW472" s="14" t="s">
        <v>34</v>
      </c>
      <c r="AX472" s="14" t="s">
        <v>81</v>
      </c>
      <c r="AY472" s="248" t="s">
        <v>136</v>
      </c>
    </row>
    <row r="473" spans="1:65" s="14" customFormat="1" ht="11.25">
      <c r="B473" s="238"/>
      <c r="C473" s="239"/>
      <c r="D473" s="229" t="s">
        <v>144</v>
      </c>
      <c r="E473" s="240" t="s">
        <v>1</v>
      </c>
      <c r="F473" s="241" t="s">
        <v>338</v>
      </c>
      <c r="G473" s="239"/>
      <c r="H473" s="242">
        <v>20.416</v>
      </c>
      <c r="I473" s="243"/>
      <c r="J473" s="239"/>
      <c r="K473" s="239"/>
      <c r="L473" s="244"/>
      <c r="M473" s="245"/>
      <c r="N473" s="246"/>
      <c r="O473" s="246"/>
      <c r="P473" s="246"/>
      <c r="Q473" s="246"/>
      <c r="R473" s="246"/>
      <c r="S473" s="246"/>
      <c r="T473" s="247"/>
      <c r="AT473" s="248" t="s">
        <v>144</v>
      </c>
      <c r="AU473" s="248" t="s">
        <v>88</v>
      </c>
      <c r="AV473" s="14" t="s">
        <v>88</v>
      </c>
      <c r="AW473" s="14" t="s">
        <v>34</v>
      </c>
      <c r="AX473" s="14" t="s">
        <v>81</v>
      </c>
      <c r="AY473" s="248" t="s">
        <v>136</v>
      </c>
    </row>
    <row r="474" spans="1:65" s="14" customFormat="1" ht="11.25">
      <c r="B474" s="238"/>
      <c r="C474" s="239"/>
      <c r="D474" s="229" t="s">
        <v>144</v>
      </c>
      <c r="E474" s="240" t="s">
        <v>1</v>
      </c>
      <c r="F474" s="241" t="s">
        <v>339</v>
      </c>
      <c r="G474" s="239"/>
      <c r="H474" s="242">
        <v>7.92</v>
      </c>
      <c r="I474" s="243"/>
      <c r="J474" s="239"/>
      <c r="K474" s="239"/>
      <c r="L474" s="244"/>
      <c r="M474" s="245"/>
      <c r="N474" s="246"/>
      <c r="O474" s="246"/>
      <c r="P474" s="246"/>
      <c r="Q474" s="246"/>
      <c r="R474" s="246"/>
      <c r="S474" s="246"/>
      <c r="T474" s="247"/>
      <c r="AT474" s="248" t="s">
        <v>144</v>
      </c>
      <c r="AU474" s="248" t="s">
        <v>88</v>
      </c>
      <c r="AV474" s="14" t="s">
        <v>88</v>
      </c>
      <c r="AW474" s="14" t="s">
        <v>34</v>
      </c>
      <c r="AX474" s="14" t="s">
        <v>81</v>
      </c>
      <c r="AY474" s="248" t="s">
        <v>136</v>
      </c>
    </row>
    <row r="475" spans="1:65" s="14" customFormat="1" ht="11.25">
      <c r="B475" s="238"/>
      <c r="C475" s="239"/>
      <c r="D475" s="229" t="s">
        <v>144</v>
      </c>
      <c r="E475" s="240" t="s">
        <v>1</v>
      </c>
      <c r="F475" s="241" t="s">
        <v>340</v>
      </c>
      <c r="G475" s="239"/>
      <c r="H475" s="242">
        <v>16.896000000000001</v>
      </c>
      <c r="I475" s="243"/>
      <c r="J475" s="239"/>
      <c r="K475" s="239"/>
      <c r="L475" s="244"/>
      <c r="M475" s="245"/>
      <c r="N475" s="246"/>
      <c r="O475" s="246"/>
      <c r="P475" s="246"/>
      <c r="Q475" s="246"/>
      <c r="R475" s="246"/>
      <c r="S475" s="246"/>
      <c r="T475" s="247"/>
      <c r="AT475" s="248" t="s">
        <v>144</v>
      </c>
      <c r="AU475" s="248" t="s">
        <v>88</v>
      </c>
      <c r="AV475" s="14" t="s">
        <v>88</v>
      </c>
      <c r="AW475" s="14" t="s">
        <v>34</v>
      </c>
      <c r="AX475" s="14" t="s">
        <v>81</v>
      </c>
      <c r="AY475" s="248" t="s">
        <v>136</v>
      </c>
    </row>
    <row r="476" spans="1:65" s="14" customFormat="1" ht="11.25">
      <c r="B476" s="238"/>
      <c r="C476" s="239"/>
      <c r="D476" s="229" t="s">
        <v>144</v>
      </c>
      <c r="E476" s="240" t="s">
        <v>1</v>
      </c>
      <c r="F476" s="241" t="s">
        <v>341</v>
      </c>
      <c r="G476" s="239"/>
      <c r="H476" s="242">
        <v>14.96</v>
      </c>
      <c r="I476" s="243"/>
      <c r="J476" s="239"/>
      <c r="K476" s="239"/>
      <c r="L476" s="244"/>
      <c r="M476" s="245"/>
      <c r="N476" s="246"/>
      <c r="O476" s="246"/>
      <c r="P476" s="246"/>
      <c r="Q476" s="246"/>
      <c r="R476" s="246"/>
      <c r="S476" s="246"/>
      <c r="T476" s="247"/>
      <c r="AT476" s="248" t="s">
        <v>144</v>
      </c>
      <c r="AU476" s="248" t="s">
        <v>88</v>
      </c>
      <c r="AV476" s="14" t="s">
        <v>88</v>
      </c>
      <c r="AW476" s="14" t="s">
        <v>34</v>
      </c>
      <c r="AX476" s="14" t="s">
        <v>81</v>
      </c>
      <c r="AY476" s="248" t="s">
        <v>136</v>
      </c>
    </row>
    <row r="477" spans="1:65" s="15" customFormat="1" ht="11.25">
      <c r="B477" s="249"/>
      <c r="C477" s="250"/>
      <c r="D477" s="229" t="s">
        <v>144</v>
      </c>
      <c r="E477" s="251" t="s">
        <v>1</v>
      </c>
      <c r="F477" s="252" t="s">
        <v>161</v>
      </c>
      <c r="G477" s="250"/>
      <c r="H477" s="253">
        <v>102.152</v>
      </c>
      <c r="I477" s="254"/>
      <c r="J477" s="250"/>
      <c r="K477" s="250"/>
      <c r="L477" s="255"/>
      <c r="M477" s="256"/>
      <c r="N477" s="257"/>
      <c r="O477" s="257"/>
      <c r="P477" s="257"/>
      <c r="Q477" s="257"/>
      <c r="R477" s="257"/>
      <c r="S477" s="257"/>
      <c r="T477" s="258"/>
      <c r="AT477" s="259" t="s">
        <v>144</v>
      </c>
      <c r="AU477" s="259" t="s">
        <v>88</v>
      </c>
      <c r="AV477" s="15" t="s">
        <v>142</v>
      </c>
      <c r="AW477" s="15" t="s">
        <v>34</v>
      </c>
      <c r="AX477" s="15" t="s">
        <v>86</v>
      </c>
      <c r="AY477" s="259" t="s">
        <v>136</v>
      </c>
    </row>
    <row r="478" spans="1:65" s="2" customFormat="1" ht="16.5" customHeight="1">
      <c r="A478" s="35"/>
      <c r="B478" s="36"/>
      <c r="C478" s="213" t="s">
        <v>342</v>
      </c>
      <c r="D478" s="213" t="s">
        <v>138</v>
      </c>
      <c r="E478" s="214" t="s">
        <v>343</v>
      </c>
      <c r="F478" s="215" t="s">
        <v>344</v>
      </c>
      <c r="G478" s="216" t="s">
        <v>182</v>
      </c>
      <c r="H478" s="217">
        <v>102.152</v>
      </c>
      <c r="I478" s="218"/>
      <c r="J478" s="219">
        <f>ROUND(I478*H478,2)</f>
        <v>0</v>
      </c>
      <c r="K478" s="220"/>
      <c r="L478" s="40"/>
      <c r="M478" s="221" t="s">
        <v>1</v>
      </c>
      <c r="N478" s="222" t="s">
        <v>46</v>
      </c>
      <c r="O478" s="72"/>
      <c r="P478" s="223">
        <f>O478*H478</f>
        <v>0</v>
      </c>
      <c r="Q478" s="223">
        <v>0</v>
      </c>
      <c r="R478" s="223">
        <f>Q478*H478</f>
        <v>0</v>
      </c>
      <c r="S478" s="223">
        <v>0</v>
      </c>
      <c r="T478" s="224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225" t="s">
        <v>142</v>
      </c>
      <c r="AT478" s="225" t="s">
        <v>138</v>
      </c>
      <c r="AU478" s="225" t="s">
        <v>88</v>
      </c>
      <c r="AY478" s="18" t="s">
        <v>136</v>
      </c>
      <c r="BE478" s="226">
        <f>IF(N478="základní",J478,0)</f>
        <v>0</v>
      </c>
      <c r="BF478" s="226">
        <f>IF(N478="snížená",J478,0)</f>
        <v>0</v>
      </c>
      <c r="BG478" s="226">
        <f>IF(N478="zákl. přenesená",J478,0)</f>
        <v>0</v>
      </c>
      <c r="BH478" s="226">
        <f>IF(N478="sníž. přenesená",J478,0)</f>
        <v>0</v>
      </c>
      <c r="BI478" s="226">
        <f>IF(N478="nulová",J478,0)</f>
        <v>0</v>
      </c>
      <c r="BJ478" s="18" t="s">
        <v>86</v>
      </c>
      <c r="BK478" s="226">
        <f>ROUND(I478*H478,2)</f>
        <v>0</v>
      </c>
      <c r="BL478" s="18" t="s">
        <v>142</v>
      </c>
      <c r="BM478" s="225" t="s">
        <v>345</v>
      </c>
    </row>
    <row r="479" spans="1:65" s="13" customFormat="1" ht="11.25">
      <c r="B479" s="227"/>
      <c r="C479" s="228"/>
      <c r="D479" s="229" t="s">
        <v>144</v>
      </c>
      <c r="E479" s="230" t="s">
        <v>1</v>
      </c>
      <c r="F479" s="231" t="s">
        <v>290</v>
      </c>
      <c r="G479" s="228"/>
      <c r="H479" s="230" t="s">
        <v>1</v>
      </c>
      <c r="I479" s="232"/>
      <c r="J479" s="228"/>
      <c r="K479" s="228"/>
      <c r="L479" s="233"/>
      <c r="M479" s="234"/>
      <c r="N479" s="235"/>
      <c r="O479" s="235"/>
      <c r="P479" s="235"/>
      <c r="Q479" s="235"/>
      <c r="R479" s="235"/>
      <c r="S479" s="235"/>
      <c r="T479" s="236"/>
      <c r="AT479" s="237" t="s">
        <v>144</v>
      </c>
      <c r="AU479" s="237" t="s">
        <v>88</v>
      </c>
      <c r="AV479" s="13" t="s">
        <v>86</v>
      </c>
      <c r="AW479" s="13" t="s">
        <v>34</v>
      </c>
      <c r="AX479" s="13" t="s">
        <v>81</v>
      </c>
      <c r="AY479" s="237" t="s">
        <v>136</v>
      </c>
    </row>
    <row r="480" spans="1:65" s="14" customFormat="1" ht="11.25">
      <c r="B480" s="238"/>
      <c r="C480" s="239"/>
      <c r="D480" s="229" t="s">
        <v>144</v>
      </c>
      <c r="E480" s="240" t="s">
        <v>1</v>
      </c>
      <c r="F480" s="241" t="s">
        <v>336</v>
      </c>
      <c r="G480" s="239"/>
      <c r="H480" s="242">
        <v>15.12</v>
      </c>
      <c r="I480" s="243"/>
      <c r="J480" s="239"/>
      <c r="K480" s="239"/>
      <c r="L480" s="244"/>
      <c r="M480" s="245"/>
      <c r="N480" s="246"/>
      <c r="O480" s="246"/>
      <c r="P480" s="246"/>
      <c r="Q480" s="246"/>
      <c r="R480" s="246"/>
      <c r="S480" s="246"/>
      <c r="T480" s="247"/>
      <c r="AT480" s="248" t="s">
        <v>144</v>
      </c>
      <c r="AU480" s="248" t="s">
        <v>88</v>
      </c>
      <c r="AV480" s="14" t="s">
        <v>88</v>
      </c>
      <c r="AW480" s="14" t="s">
        <v>34</v>
      </c>
      <c r="AX480" s="14" t="s">
        <v>81</v>
      </c>
      <c r="AY480" s="248" t="s">
        <v>136</v>
      </c>
    </row>
    <row r="481" spans="1:65" s="13" customFormat="1" ht="11.25">
      <c r="B481" s="227"/>
      <c r="C481" s="228"/>
      <c r="D481" s="229" t="s">
        <v>144</v>
      </c>
      <c r="E481" s="230" t="s">
        <v>1</v>
      </c>
      <c r="F481" s="231" t="s">
        <v>174</v>
      </c>
      <c r="G481" s="228"/>
      <c r="H481" s="230" t="s">
        <v>1</v>
      </c>
      <c r="I481" s="232"/>
      <c r="J481" s="228"/>
      <c r="K481" s="228"/>
      <c r="L481" s="233"/>
      <c r="M481" s="234"/>
      <c r="N481" s="235"/>
      <c r="O481" s="235"/>
      <c r="P481" s="235"/>
      <c r="Q481" s="235"/>
      <c r="R481" s="235"/>
      <c r="S481" s="235"/>
      <c r="T481" s="236"/>
      <c r="AT481" s="237" t="s">
        <v>144</v>
      </c>
      <c r="AU481" s="237" t="s">
        <v>88</v>
      </c>
      <c r="AV481" s="13" t="s">
        <v>86</v>
      </c>
      <c r="AW481" s="13" t="s">
        <v>34</v>
      </c>
      <c r="AX481" s="13" t="s">
        <v>81</v>
      </c>
      <c r="AY481" s="237" t="s">
        <v>136</v>
      </c>
    </row>
    <row r="482" spans="1:65" s="14" customFormat="1" ht="11.25">
      <c r="B482" s="238"/>
      <c r="C482" s="239"/>
      <c r="D482" s="229" t="s">
        <v>144</v>
      </c>
      <c r="E482" s="240" t="s">
        <v>1</v>
      </c>
      <c r="F482" s="241" t="s">
        <v>337</v>
      </c>
      <c r="G482" s="239"/>
      <c r="H482" s="242">
        <v>26.84</v>
      </c>
      <c r="I482" s="243"/>
      <c r="J482" s="239"/>
      <c r="K482" s="239"/>
      <c r="L482" s="244"/>
      <c r="M482" s="245"/>
      <c r="N482" s="246"/>
      <c r="O482" s="246"/>
      <c r="P482" s="246"/>
      <c r="Q482" s="246"/>
      <c r="R482" s="246"/>
      <c r="S482" s="246"/>
      <c r="T482" s="247"/>
      <c r="AT482" s="248" t="s">
        <v>144</v>
      </c>
      <c r="AU482" s="248" t="s">
        <v>88</v>
      </c>
      <c r="AV482" s="14" t="s">
        <v>88</v>
      </c>
      <c r="AW482" s="14" t="s">
        <v>34</v>
      </c>
      <c r="AX482" s="14" t="s">
        <v>81</v>
      </c>
      <c r="AY482" s="248" t="s">
        <v>136</v>
      </c>
    </row>
    <row r="483" spans="1:65" s="14" customFormat="1" ht="11.25">
      <c r="B483" s="238"/>
      <c r="C483" s="239"/>
      <c r="D483" s="229" t="s">
        <v>144</v>
      </c>
      <c r="E483" s="240" t="s">
        <v>1</v>
      </c>
      <c r="F483" s="241" t="s">
        <v>338</v>
      </c>
      <c r="G483" s="239"/>
      <c r="H483" s="242">
        <v>20.416</v>
      </c>
      <c r="I483" s="243"/>
      <c r="J483" s="239"/>
      <c r="K483" s="239"/>
      <c r="L483" s="244"/>
      <c r="M483" s="245"/>
      <c r="N483" s="246"/>
      <c r="O483" s="246"/>
      <c r="P483" s="246"/>
      <c r="Q483" s="246"/>
      <c r="R483" s="246"/>
      <c r="S483" s="246"/>
      <c r="T483" s="247"/>
      <c r="AT483" s="248" t="s">
        <v>144</v>
      </c>
      <c r="AU483" s="248" t="s">
        <v>88</v>
      </c>
      <c r="AV483" s="14" t="s">
        <v>88</v>
      </c>
      <c r="AW483" s="14" t="s">
        <v>34</v>
      </c>
      <c r="AX483" s="14" t="s">
        <v>81</v>
      </c>
      <c r="AY483" s="248" t="s">
        <v>136</v>
      </c>
    </row>
    <row r="484" spans="1:65" s="14" customFormat="1" ht="11.25">
      <c r="B484" s="238"/>
      <c r="C484" s="239"/>
      <c r="D484" s="229" t="s">
        <v>144</v>
      </c>
      <c r="E484" s="240" t="s">
        <v>1</v>
      </c>
      <c r="F484" s="241" t="s">
        <v>339</v>
      </c>
      <c r="G484" s="239"/>
      <c r="H484" s="242">
        <v>7.92</v>
      </c>
      <c r="I484" s="243"/>
      <c r="J484" s="239"/>
      <c r="K484" s="239"/>
      <c r="L484" s="244"/>
      <c r="M484" s="245"/>
      <c r="N484" s="246"/>
      <c r="O484" s="246"/>
      <c r="P484" s="246"/>
      <c r="Q484" s="246"/>
      <c r="R484" s="246"/>
      <c r="S484" s="246"/>
      <c r="T484" s="247"/>
      <c r="AT484" s="248" t="s">
        <v>144</v>
      </c>
      <c r="AU484" s="248" t="s">
        <v>88</v>
      </c>
      <c r="AV484" s="14" t="s">
        <v>88</v>
      </c>
      <c r="AW484" s="14" t="s">
        <v>34</v>
      </c>
      <c r="AX484" s="14" t="s">
        <v>81</v>
      </c>
      <c r="AY484" s="248" t="s">
        <v>136</v>
      </c>
    </row>
    <row r="485" spans="1:65" s="14" customFormat="1" ht="11.25">
      <c r="B485" s="238"/>
      <c r="C485" s="239"/>
      <c r="D485" s="229" t="s">
        <v>144</v>
      </c>
      <c r="E485" s="240" t="s">
        <v>1</v>
      </c>
      <c r="F485" s="241" t="s">
        <v>340</v>
      </c>
      <c r="G485" s="239"/>
      <c r="H485" s="242">
        <v>16.896000000000001</v>
      </c>
      <c r="I485" s="243"/>
      <c r="J485" s="239"/>
      <c r="K485" s="239"/>
      <c r="L485" s="244"/>
      <c r="M485" s="245"/>
      <c r="N485" s="246"/>
      <c r="O485" s="246"/>
      <c r="P485" s="246"/>
      <c r="Q485" s="246"/>
      <c r="R485" s="246"/>
      <c r="S485" s="246"/>
      <c r="T485" s="247"/>
      <c r="AT485" s="248" t="s">
        <v>144</v>
      </c>
      <c r="AU485" s="248" t="s">
        <v>88</v>
      </c>
      <c r="AV485" s="14" t="s">
        <v>88</v>
      </c>
      <c r="AW485" s="14" t="s">
        <v>34</v>
      </c>
      <c r="AX485" s="14" t="s">
        <v>81</v>
      </c>
      <c r="AY485" s="248" t="s">
        <v>136</v>
      </c>
    </row>
    <row r="486" spans="1:65" s="14" customFormat="1" ht="11.25">
      <c r="B486" s="238"/>
      <c r="C486" s="239"/>
      <c r="D486" s="229" t="s">
        <v>144</v>
      </c>
      <c r="E486" s="240" t="s">
        <v>1</v>
      </c>
      <c r="F486" s="241" t="s">
        <v>341</v>
      </c>
      <c r="G486" s="239"/>
      <c r="H486" s="242">
        <v>14.96</v>
      </c>
      <c r="I486" s="243"/>
      <c r="J486" s="239"/>
      <c r="K486" s="239"/>
      <c r="L486" s="244"/>
      <c r="M486" s="245"/>
      <c r="N486" s="246"/>
      <c r="O486" s="246"/>
      <c r="P486" s="246"/>
      <c r="Q486" s="246"/>
      <c r="R486" s="246"/>
      <c r="S486" s="246"/>
      <c r="T486" s="247"/>
      <c r="AT486" s="248" t="s">
        <v>144</v>
      </c>
      <c r="AU486" s="248" t="s">
        <v>88</v>
      </c>
      <c r="AV486" s="14" t="s">
        <v>88</v>
      </c>
      <c r="AW486" s="14" t="s">
        <v>34</v>
      </c>
      <c r="AX486" s="14" t="s">
        <v>81</v>
      </c>
      <c r="AY486" s="248" t="s">
        <v>136</v>
      </c>
    </row>
    <row r="487" spans="1:65" s="15" customFormat="1" ht="11.25">
      <c r="B487" s="249"/>
      <c r="C487" s="250"/>
      <c r="D487" s="229" t="s">
        <v>144</v>
      </c>
      <c r="E487" s="251" t="s">
        <v>1</v>
      </c>
      <c r="F487" s="252" t="s">
        <v>161</v>
      </c>
      <c r="G487" s="250"/>
      <c r="H487" s="253">
        <v>102.152</v>
      </c>
      <c r="I487" s="254"/>
      <c r="J487" s="250"/>
      <c r="K487" s="250"/>
      <c r="L487" s="255"/>
      <c r="M487" s="256"/>
      <c r="N487" s="257"/>
      <c r="O487" s="257"/>
      <c r="P487" s="257"/>
      <c r="Q487" s="257"/>
      <c r="R487" s="257"/>
      <c r="S487" s="257"/>
      <c r="T487" s="258"/>
      <c r="AT487" s="259" t="s">
        <v>144</v>
      </c>
      <c r="AU487" s="259" t="s">
        <v>88</v>
      </c>
      <c r="AV487" s="15" t="s">
        <v>142</v>
      </c>
      <c r="AW487" s="15" t="s">
        <v>34</v>
      </c>
      <c r="AX487" s="15" t="s">
        <v>86</v>
      </c>
      <c r="AY487" s="259" t="s">
        <v>136</v>
      </c>
    </row>
    <row r="488" spans="1:65" s="2" customFormat="1" ht="24" customHeight="1">
      <c r="A488" s="35"/>
      <c r="B488" s="36"/>
      <c r="C488" s="213" t="s">
        <v>346</v>
      </c>
      <c r="D488" s="213" t="s">
        <v>138</v>
      </c>
      <c r="E488" s="214" t="s">
        <v>347</v>
      </c>
      <c r="F488" s="215" t="s">
        <v>348</v>
      </c>
      <c r="G488" s="216" t="s">
        <v>263</v>
      </c>
      <c r="H488" s="217">
        <v>0.29899999999999999</v>
      </c>
      <c r="I488" s="218"/>
      <c r="J488" s="219">
        <f>ROUND(I488*H488,2)</f>
        <v>0</v>
      </c>
      <c r="K488" s="220"/>
      <c r="L488" s="40"/>
      <c r="M488" s="221" t="s">
        <v>1</v>
      </c>
      <c r="N488" s="222" t="s">
        <v>46</v>
      </c>
      <c r="O488" s="72"/>
      <c r="P488" s="223">
        <f>O488*H488</f>
        <v>0</v>
      </c>
      <c r="Q488" s="223">
        <v>1.06277</v>
      </c>
      <c r="R488" s="223">
        <f>Q488*H488</f>
        <v>0.31776822999999998</v>
      </c>
      <c r="S488" s="223">
        <v>0</v>
      </c>
      <c r="T488" s="224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25" t="s">
        <v>142</v>
      </c>
      <c r="AT488" s="225" t="s">
        <v>138</v>
      </c>
      <c r="AU488" s="225" t="s">
        <v>88</v>
      </c>
      <c r="AY488" s="18" t="s">
        <v>136</v>
      </c>
      <c r="BE488" s="226">
        <f>IF(N488="základní",J488,0)</f>
        <v>0</v>
      </c>
      <c r="BF488" s="226">
        <f>IF(N488="snížená",J488,0)</f>
        <v>0</v>
      </c>
      <c r="BG488" s="226">
        <f>IF(N488="zákl. přenesená",J488,0)</f>
        <v>0</v>
      </c>
      <c r="BH488" s="226">
        <f>IF(N488="sníž. přenesená",J488,0)</f>
        <v>0</v>
      </c>
      <c r="BI488" s="226">
        <f>IF(N488="nulová",J488,0)</f>
        <v>0</v>
      </c>
      <c r="BJ488" s="18" t="s">
        <v>86</v>
      </c>
      <c r="BK488" s="226">
        <f>ROUND(I488*H488,2)</f>
        <v>0</v>
      </c>
      <c r="BL488" s="18" t="s">
        <v>142</v>
      </c>
      <c r="BM488" s="225" t="s">
        <v>349</v>
      </c>
    </row>
    <row r="489" spans="1:65" s="13" customFormat="1" ht="11.25">
      <c r="B489" s="227"/>
      <c r="C489" s="228"/>
      <c r="D489" s="229" t="s">
        <v>144</v>
      </c>
      <c r="E489" s="230" t="s">
        <v>1</v>
      </c>
      <c r="F489" s="231" t="s">
        <v>290</v>
      </c>
      <c r="G489" s="228"/>
      <c r="H489" s="230" t="s">
        <v>1</v>
      </c>
      <c r="I489" s="232"/>
      <c r="J489" s="228"/>
      <c r="K489" s="228"/>
      <c r="L489" s="233"/>
      <c r="M489" s="234"/>
      <c r="N489" s="235"/>
      <c r="O489" s="235"/>
      <c r="P489" s="235"/>
      <c r="Q489" s="235"/>
      <c r="R489" s="235"/>
      <c r="S489" s="235"/>
      <c r="T489" s="236"/>
      <c r="AT489" s="237" t="s">
        <v>144</v>
      </c>
      <c r="AU489" s="237" t="s">
        <v>88</v>
      </c>
      <c r="AV489" s="13" t="s">
        <v>86</v>
      </c>
      <c r="AW489" s="13" t="s">
        <v>34</v>
      </c>
      <c r="AX489" s="13" t="s">
        <v>81</v>
      </c>
      <c r="AY489" s="237" t="s">
        <v>136</v>
      </c>
    </row>
    <row r="490" spans="1:65" s="14" customFormat="1" ht="11.25">
      <c r="B490" s="238"/>
      <c r="C490" s="239"/>
      <c r="D490" s="229" t="s">
        <v>144</v>
      </c>
      <c r="E490" s="240" t="s">
        <v>1</v>
      </c>
      <c r="F490" s="241" t="s">
        <v>350</v>
      </c>
      <c r="G490" s="239"/>
      <c r="H490" s="242">
        <v>7.6999999999999999E-2</v>
      </c>
      <c r="I490" s="243"/>
      <c r="J490" s="239"/>
      <c r="K490" s="239"/>
      <c r="L490" s="244"/>
      <c r="M490" s="245"/>
      <c r="N490" s="246"/>
      <c r="O490" s="246"/>
      <c r="P490" s="246"/>
      <c r="Q490" s="246"/>
      <c r="R490" s="246"/>
      <c r="S490" s="246"/>
      <c r="T490" s="247"/>
      <c r="AT490" s="248" t="s">
        <v>144</v>
      </c>
      <c r="AU490" s="248" t="s">
        <v>88</v>
      </c>
      <c r="AV490" s="14" t="s">
        <v>88</v>
      </c>
      <c r="AW490" s="14" t="s">
        <v>34</v>
      </c>
      <c r="AX490" s="14" t="s">
        <v>81</v>
      </c>
      <c r="AY490" s="248" t="s">
        <v>136</v>
      </c>
    </row>
    <row r="491" spans="1:65" s="13" customFormat="1" ht="11.25">
      <c r="B491" s="227"/>
      <c r="C491" s="228"/>
      <c r="D491" s="229" t="s">
        <v>144</v>
      </c>
      <c r="E491" s="230" t="s">
        <v>1</v>
      </c>
      <c r="F491" s="231" t="s">
        <v>174</v>
      </c>
      <c r="G491" s="228"/>
      <c r="H491" s="230" t="s">
        <v>1</v>
      </c>
      <c r="I491" s="232"/>
      <c r="J491" s="228"/>
      <c r="K491" s="228"/>
      <c r="L491" s="233"/>
      <c r="M491" s="234"/>
      <c r="N491" s="235"/>
      <c r="O491" s="235"/>
      <c r="P491" s="235"/>
      <c r="Q491" s="235"/>
      <c r="R491" s="235"/>
      <c r="S491" s="235"/>
      <c r="T491" s="236"/>
      <c r="AT491" s="237" t="s">
        <v>144</v>
      </c>
      <c r="AU491" s="237" t="s">
        <v>88</v>
      </c>
      <c r="AV491" s="13" t="s">
        <v>86</v>
      </c>
      <c r="AW491" s="13" t="s">
        <v>34</v>
      </c>
      <c r="AX491" s="13" t="s">
        <v>81</v>
      </c>
      <c r="AY491" s="237" t="s">
        <v>136</v>
      </c>
    </row>
    <row r="492" spans="1:65" s="14" customFormat="1" ht="11.25">
      <c r="B492" s="238"/>
      <c r="C492" s="239"/>
      <c r="D492" s="229" t="s">
        <v>144</v>
      </c>
      <c r="E492" s="240" t="s">
        <v>1</v>
      </c>
      <c r="F492" s="241" t="s">
        <v>351</v>
      </c>
      <c r="G492" s="239"/>
      <c r="H492" s="242">
        <v>6.9000000000000006E-2</v>
      </c>
      <c r="I492" s="243"/>
      <c r="J492" s="239"/>
      <c r="K492" s="239"/>
      <c r="L492" s="244"/>
      <c r="M492" s="245"/>
      <c r="N492" s="246"/>
      <c r="O492" s="246"/>
      <c r="P492" s="246"/>
      <c r="Q492" s="246"/>
      <c r="R492" s="246"/>
      <c r="S492" s="246"/>
      <c r="T492" s="247"/>
      <c r="AT492" s="248" t="s">
        <v>144</v>
      </c>
      <c r="AU492" s="248" t="s">
        <v>88</v>
      </c>
      <c r="AV492" s="14" t="s">
        <v>88</v>
      </c>
      <c r="AW492" s="14" t="s">
        <v>34</v>
      </c>
      <c r="AX492" s="14" t="s">
        <v>81</v>
      </c>
      <c r="AY492" s="248" t="s">
        <v>136</v>
      </c>
    </row>
    <row r="493" spans="1:65" s="14" customFormat="1" ht="11.25">
      <c r="B493" s="238"/>
      <c r="C493" s="239"/>
      <c r="D493" s="229" t="s">
        <v>144</v>
      </c>
      <c r="E493" s="240" t="s">
        <v>1</v>
      </c>
      <c r="F493" s="241" t="s">
        <v>352</v>
      </c>
      <c r="G493" s="239"/>
      <c r="H493" s="242">
        <v>5.1999999999999998E-2</v>
      </c>
      <c r="I493" s="243"/>
      <c r="J493" s="239"/>
      <c r="K493" s="239"/>
      <c r="L493" s="244"/>
      <c r="M493" s="245"/>
      <c r="N493" s="246"/>
      <c r="O493" s="246"/>
      <c r="P493" s="246"/>
      <c r="Q493" s="246"/>
      <c r="R493" s="246"/>
      <c r="S493" s="246"/>
      <c r="T493" s="247"/>
      <c r="AT493" s="248" t="s">
        <v>144</v>
      </c>
      <c r="AU493" s="248" t="s">
        <v>88</v>
      </c>
      <c r="AV493" s="14" t="s">
        <v>88</v>
      </c>
      <c r="AW493" s="14" t="s">
        <v>34</v>
      </c>
      <c r="AX493" s="14" t="s">
        <v>81</v>
      </c>
      <c r="AY493" s="248" t="s">
        <v>136</v>
      </c>
    </row>
    <row r="494" spans="1:65" s="14" customFormat="1" ht="11.25">
      <c r="B494" s="238"/>
      <c r="C494" s="239"/>
      <c r="D494" s="229" t="s">
        <v>144</v>
      </c>
      <c r="E494" s="240" t="s">
        <v>1</v>
      </c>
      <c r="F494" s="241" t="s">
        <v>353</v>
      </c>
      <c r="G494" s="239"/>
      <c r="H494" s="242">
        <v>0.02</v>
      </c>
      <c r="I494" s="243"/>
      <c r="J494" s="239"/>
      <c r="K494" s="239"/>
      <c r="L494" s="244"/>
      <c r="M494" s="245"/>
      <c r="N494" s="246"/>
      <c r="O494" s="246"/>
      <c r="P494" s="246"/>
      <c r="Q494" s="246"/>
      <c r="R494" s="246"/>
      <c r="S494" s="246"/>
      <c r="T494" s="247"/>
      <c r="AT494" s="248" t="s">
        <v>144</v>
      </c>
      <c r="AU494" s="248" t="s">
        <v>88</v>
      </c>
      <c r="AV494" s="14" t="s">
        <v>88</v>
      </c>
      <c r="AW494" s="14" t="s">
        <v>34</v>
      </c>
      <c r="AX494" s="14" t="s">
        <v>81</v>
      </c>
      <c r="AY494" s="248" t="s">
        <v>136</v>
      </c>
    </row>
    <row r="495" spans="1:65" s="14" customFormat="1" ht="11.25">
      <c r="B495" s="238"/>
      <c r="C495" s="239"/>
      <c r="D495" s="229" t="s">
        <v>144</v>
      </c>
      <c r="E495" s="240" t="s">
        <v>1</v>
      </c>
      <c r="F495" s="241" t="s">
        <v>354</v>
      </c>
      <c r="G495" s="239"/>
      <c r="H495" s="242">
        <v>4.2999999999999997E-2</v>
      </c>
      <c r="I495" s="243"/>
      <c r="J495" s="239"/>
      <c r="K495" s="239"/>
      <c r="L495" s="244"/>
      <c r="M495" s="245"/>
      <c r="N495" s="246"/>
      <c r="O495" s="246"/>
      <c r="P495" s="246"/>
      <c r="Q495" s="246"/>
      <c r="R495" s="246"/>
      <c r="S495" s="246"/>
      <c r="T495" s="247"/>
      <c r="AT495" s="248" t="s">
        <v>144</v>
      </c>
      <c r="AU495" s="248" t="s">
        <v>88</v>
      </c>
      <c r="AV495" s="14" t="s">
        <v>88</v>
      </c>
      <c r="AW495" s="14" t="s">
        <v>34</v>
      </c>
      <c r="AX495" s="14" t="s">
        <v>81</v>
      </c>
      <c r="AY495" s="248" t="s">
        <v>136</v>
      </c>
    </row>
    <row r="496" spans="1:65" s="14" customFormat="1" ht="11.25">
      <c r="B496" s="238"/>
      <c r="C496" s="239"/>
      <c r="D496" s="229" t="s">
        <v>144</v>
      </c>
      <c r="E496" s="240" t="s">
        <v>1</v>
      </c>
      <c r="F496" s="241" t="s">
        <v>355</v>
      </c>
      <c r="G496" s="239"/>
      <c r="H496" s="242">
        <v>3.7999999999999999E-2</v>
      </c>
      <c r="I496" s="243"/>
      <c r="J496" s="239"/>
      <c r="K496" s="239"/>
      <c r="L496" s="244"/>
      <c r="M496" s="245"/>
      <c r="N496" s="246"/>
      <c r="O496" s="246"/>
      <c r="P496" s="246"/>
      <c r="Q496" s="246"/>
      <c r="R496" s="246"/>
      <c r="S496" s="246"/>
      <c r="T496" s="247"/>
      <c r="AT496" s="248" t="s">
        <v>144</v>
      </c>
      <c r="AU496" s="248" t="s">
        <v>88</v>
      </c>
      <c r="AV496" s="14" t="s">
        <v>88</v>
      </c>
      <c r="AW496" s="14" t="s">
        <v>34</v>
      </c>
      <c r="AX496" s="14" t="s">
        <v>81</v>
      </c>
      <c r="AY496" s="248" t="s">
        <v>136</v>
      </c>
    </row>
    <row r="497" spans="1:65" s="15" customFormat="1" ht="11.25">
      <c r="B497" s="249"/>
      <c r="C497" s="250"/>
      <c r="D497" s="229" t="s">
        <v>144</v>
      </c>
      <c r="E497" s="251" t="s">
        <v>1</v>
      </c>
      <c r="F497" s="252" t="s">
        <v>161</v>
      </c>
      <c r="G497" s="250"/>
      <c r="H497" s="253">
        <v>0.29899999999999999</v>
      </c>
      <c r="I497" s="254"/>
      <c r="J497" s="250"/>
      <c r="K497" s="250"/>
      <c r="L497" s="255"/>
      <c r="M497" s="256"/>
      <c r="N497" s="257"/>
      <c r="O497" s="257"/>
      <c r="P497" s="257"/>
      <c r="Q497" s="257"/>
      <c r="R497" s="257"/>
      <c r="S497" s="257"/>
      <c r="T497" s="258"/>
      <c r="AT497" s="259" t="s">
        <v>144</v>
      </c>
      <c r="AU497" s="259" t="s">
        <v>88</v>
      </c>
      <c r="AV497" s="15" t="s">
        <v>142</v>
      </c>
      <c r="AW497" s="15" t="s">
        <v>34</v>
      </c>
      <c r="AX497" s="15" t="s">
        <v>86</v>
      </c>
      <c r="AY497" s="259" t="s">
        <v>136</v>
      </c>
    </row>
    <row r="498" spans="1:65" s="12" customFormat="1" ht="22.9" customHeight="1">
      <c r="B498" s="197"/>
      <c r="C498" s="198"/>
      <c r="D498" s="199" t="s">
        <v>80</v>
      </c>
      <c r="E498" s="211" t="s">
        <v>179</v>
      </c>
      <c r="F498" s="211" t="s">
        <v>356</v>
      </c>
      <c r="G498" s="198"/>
      <c r="H498" s="198"/>
      <c r="I498" s="201"/>
      <c r="J498" s="212">
        <f>BK498</f>
        <v>0</v>
      </c>
      <c r="K498" s="198"/>
      <c r="L498" s="203"/>
      <c r="M498" s="204"/>
      <c r="N498" s="205"/>
      <c r="O498" s="205"/>
      <c r="P498" s="206">
        <f>SUM(P499:P526)</f>
        <v>0</v>
      </c>
      <c r="Q498" s="205"/>
      <c r="R498" s="206">
        <f>SUM(R499:R526)</f>
        <v>9.593957679999999</v>
      </c>
      <c r="S498" s="205"/>
      <c r="T498" s="207">
        <f>SUM(T499:T526)</f>
        <v>0</v>
      </c>
      <c r="AR498" s="208" t="s">
        <v>86</v>
      </c>
      <c r="AT498" s="209" t="s">
        <v>80</v>
      </c>
      <c r="AU498" s="209" t="s">
        <v>86</v>
      </c>
      <c r="AY498" s="208" t="s">
        <v>136</v>
      </c>
      <c r="BK498" s="210">
        <f>SUM(BK499:BK526)</f>
        <v>0</v>
      </c>
    </row>
    <row r="499" spans="1:65" s="2" customFormat="1" ht="24" customHeight="1">
      <c r="A499" s="35"/>
      <c r="B499" s="36"/>
      <c r="C499" s="213" t="s">
        <v>357</v>
      </c>
      <c r="D499" s="213" t="s">
        <v>138</v>
      </c>
      <c r="E499" s="214" t="s">
        <v>358</v>
      </c>
      <c r="F499" s="215" t="s">
        <v>359</v>
      </c>
      <c r="G499" s="216" t="s">
        <v>141</v>
      </c>
      <c r="H499" s="217">
        <v>4.2519999999999998</v>
      </c>
      <c r="I499" s="218"/>
      <c r="J499" s="219">
        <f>ROUND(I499*H499,2)</f>
        <v>0</v>
      </c>
      <c r="K499" s="220"/>
      <c r="L499" s="40"/>
      <c r="M499" s="221" t="s">
        <v>1</v>
      </c>
      <c r="N499" s="222" t="s">
        <v>46</v>
      </c>
      <c r="O499" s="72"/>
      <c r="P499" s="223">
        <f>O499*H499</f>
        <v>0</v>
      </c>
      <c r="Q499" s="223">
        <v>2.2563399999999998</v>
      </c>
      <c r="R499" s="223">
        <f>Q499*H499</f>
        <v>9.593957679999999</v>
      </c>
      <c r="S499" s="223">
        <v>0</v>
      </c>
      <c r="T499" s="224">
        <f>S499*H499</f>
        <v>0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225" t="s">
        <v>142</v>
      </c>
      <c r="AT499" s="225" t="s">
        <v>138</v>
      </c>
      <c r="AU499" s="225" t="s">
        <v>88</v>
      </c>
      <c r="AY499" s="18" t="s">
        <v>136</v>
      </c>
      <c r="BE499" s="226">
        <f>IF(N499="základní",J499,0)</f>
        <v>0</v>
      </c>
      <c r="BF499" s="226">
        <f>IF(N499="snížená",J499,0)</f>
        <v>0</v>
      </c>
      <c r="BG499" s="226">
        <f>IF(N499="zákl. přenesená",J499,0)</f>
        <v>0</v>
      </c>
      <c r="BH499" s="226">
        <f>IF(N499="sníž. přenesená",J499,0)</f>
        <v>0</v>
      </c>
      <c r="BI499" s="226">
        <f>IF(N499="nulová",J499,0)</f>
        <v>0</v>
      </c>
      <c r="BJ499" s="18" t="s">
        <v>86</v>
      </c>
      <c r="BK499" s="226">
        <f>ROUND(I499*H499,2)</f>
        <v>0</v>
      </c>
      <c r="BL499" s="18" t="s">
        <v>142</v>
      </c>
      <c r="BM499" s="225" t="s">
        <v>360</v>
      </c>
    </row>
    <row r="500" spans="1:65" s="13" customFormat="1" ht="11.25">
      <c r="B500" s="227"/>
      <c r="C500" s="228"/>
      <c r="D500" s="229" t="s">
        <v>144</v>
      </c>
      <c r="E500" s="230" t="s">
        <v>1</v>
      </c>
      <c r="F500" s="231" t="s">
        <v>151</v>
      </c>
      <c r="G500" s="228"/>
      <c r="H500" s="230" t="s">
        <v>1</v>
      </c>
      <c r="I500" s="232"/>
      <c r="J500" s="228"/>
      <c r="K500" s="228"/>
      <c r="L500" s="233"/>
      <c r="M500" s="234"/>
      <c r="N500" s="235"/>
      <c r="O500" s="235"/>
      <c r="P500" s="235"/>
      <c r="Q500" s="235"/>
      <c r="R500" s="235"/>
      <c r="S500" s="235"/>
      <c r="T500" s="236"/>
      <c r="AT500" s="237" t="s">
        <v>144</v>
      </c>
      <c r="AU500" s="237" t="s">
        <v>88</v>
      </c>
      <c r="AV500" s="13" t="s">
        <v>86</v>
      </c>
      <c r="AW500" s="13" t="s">
        <v>34</v>
      </c>
      <c r="AX500" s="13" t="s">
        <v>81</v>
      </c>
      <c r="AY500" s="237" t="s">
        <v>136</v>
      </c>
    </row>
    <row r="501" spans="1:65" s="14" customFormat="1" ht="11.25">
      <c r="B501" s="238"/>
      <c r="C501" s="239"/>
      <c r="D501" s="229" t="s">
        <v>144</v>
      </c>
      <c r="E501" s="240" t="s">
        <v>1</v>
      </c>
      <c r="F501" s="241" t="s">
        <v>361</v>
      </c>
      <c r="G501" s="239"/>
      <c r="H501" s="242">
        <v>1.1599999999999999</v>
      </c>
      <c r="I501" s="243"/>
      <c r="J501" s="239"/>
      <c r="K501" s="239"/>
      <c r="L501" s="244"/>
      <c r="M501" s="245"/>
      <c r="N501" s="246"/>
      <c r="O501" s="246"/>
      <c r="P501" s="246"/>
      <c r="Q501" s="246"/>
      <c r="R501" s="246"/>
      <c r="S501" s="246"/>
      <c r="T501" s="247"/>
      <c r="AT501" s="248" t="s">
        <v>144</v>
      </c>
      <c r="AU501" s="248" t="s">
        <v>88</v>
      </c>
      <c r="AV501" s="14" t="s">
        <v>88</v>
      </c>
      <c r="AW501" s="14" t="s">
        <v>34</v>
      </c>
      <c r="AX501" s="14" t="s">
        <v>81</v>
      </c>
      <c r="AY501" s="248" t="s">
        <v>136</v>
      </c>
    </row>
    <row r="502" spans="1:65" s="13" customFormat="1" ht="11.25">
      <c r="B502" s="227"/>
      <c r="C502" s="228"/>
      <c r="D502" s="229" t="s">
        <v>144</v>
      </c>
      <c r="E502" s="230" t="s">
        <v>1</v>
      </c>
      <c r="F502" s="231" t="s">
        <v>153</v>
      </c>
      <c r="G502" s="228"/>
      <c r="H502" s="230" t="s">
        <v>1</v>
      </c>
      <c r="I502" s="232"/>
      <c r="J502" s="228"/>
      <c r="K502" s="228"/>
      <c r="L502" s="233"/>
      <c r="M502" s="234"/>
      <c r="N502" s="235"/>
      <c r="O502" s="235"/>
      <c r="P502" s="235"/>
      <c r="Q502" s="235"/>
      <c r="R502" s="235"/>
      <c r="S502" s="235"/>
      <c r="T502" s="236"/>
      <c r="AT502" s="237" t="s">
        <v>144</v>
      </c>
      <c r="AU502" s="237" t="s">
        <v>88</v>
      </c>
      <c r="AV502" s="13" t="s">
        <v>86</v>
      </c>
      <c r="AW502" s="13" t="s">
        <v>34</v>
      </c>
      <c r="AX502" s="13" t="s">
        <v>81</v>
      </c>
      <c r="AY502" s="237" t="s">
        <v>136</v>
      </c>
    </row>
    <row r="503" spans="1:65" s="14" customFormat="1" ht="11.25">
      <c r="B503" s="238"/>
      <c r="C503" s="239"/>
      <c r="D503" s="229" t="s">
        <v>144</v>
      </c>
      <c r="E503" s="240" t="s">
        <v>1</v>
      </c>
      <c r="F503" s="241" t="s">
        <v>362</v>
      </c>
      <c r="G503" s="239"/>
      <c r="H503" s="242">
        <v>1.145</v>
      </c>
      <c r="I503" s="243"/>
      <c r="J503" s="239"/>
      <c r="K503" s="239"/>
      <c r="L503" s="244"/>
      <c r="M503" s="245"/>
      <c r="N503" s="246"/>
      <c r="O503" s="246"/>
      <c r="P503" s="246"/>
      <c r="Q503" s="246"/>
      <c r="R503" s="246"/>
      <c r="S503" s="246"/>
      <c r="T503" s="247"/>
      <c r="AT503" s="248" t="s">
        <v>144</v>
      </c>
      <c r="AU503" s="248" t="s">
        <v>88</v>
      </c>
      <c r="AV503" s="14" t="s">
        <v>88</v>
      </c>
      <c r="AW503" s="14" t="s">
        <v>34</v>
      </c>
      <c r="AX503" s="14" t="s">
        <v>81</v>
      </c>
      <c r="AY503" s="248" t="s">
        <v>136</v>
      </c>
    </row>
    <row r="504" spans="1:65" s="13" customFormat="1" ht="11.25">
      <c r="B504" s="227"/>
      <c r="C504" s="228"/>
      <c r="D504" s="229" t="s">
        <v>144</v>
      </c>
      <c r="E504" s="230" t="s">
        <v>1</v>
      </c>
      <c r="F504" s="231" t="s">
        <v>155</v>
      </c>
      <c r="G504" s="228"/>
      <c r="H504" s="230" t="s">
        <v>1</v>
      </c>
      <c r="I504" s="232"/>
      <c r="J504" s="228"/>
      <c r="K504" s="228"/>
      <c r="L504" s="233"/>
      <c r="M504" s="234"/>
      <c r="N504" s="235"/>
      <c r="O504" s="235"/>
      <c r="P504" s="235"/>
      <c r="Q504" s="235"/>
      <c r="R504" s="235"/>
      <c r="S504" s="235"/>
      <c r="T504" s="236"/>
      <c r="AT504" s="237" t="s">
        <v>144</v>
      </c>
      <c r="AU504" s="237" t="s">
        <v>88</v>
      </c>
      <c r="AV504" s="13" t="s">
        <v>86</v>
      </c>
      <c r="AW504" s="13" t="s">
        <v>34</v>
      </c>
      <c r="AX504" s="13" t="s">
        <v>81</v>
      </c>
      <c r="AY504" s="237" t="s">
        <v>136</v>
      </c>
    </row>
    <row r="505" spans="1:65" s="14" customFormat="1" ht="11.25">
      <c r="B505" s="238"/>
      <c r="C505" s="239"/>
      <c r="D505" s="229" t="s">
        <v>144</v>
      </c>
      <c r="E505" s="240" t="s">
        <v>1</v>
      </c>
      <c r="F505" s="241" t="s">
        <v>363</v>
      </c>
      <c r="G505" s="239"/>
      <c r="H505" s="242">
        <v>0.56999999999999995</v>
      </c>
      <c r="I505" s="243"/>
      <c r="J505" s="239"/>
      <c r="K505" s="239"/>
      <c r="L505" s="244"/>
      <c r="M505" s="245"/>
      <c r="N505" s="246"/>
      <c r="O505" s="246"/>
      <c r="P505" s="246"/>
      <c r="Q505" s="246"/>
      <c r="R505" s="246"/>
      <c r="S505" s="246"/>
      <c r="T505" s="247"/>
      <c r="AT505" s="248" t="s">
        <v>144</v>
      </c>
      <c r="AU505" s="248" t="s">
        <v>88</v>
      </c>
      <c r="AV505" s="14" t="s">
        <v>88</v>
      </c>
      <c r="AW505" s="14" t="s">
        <v>34</v>
      </c>
      <c r="AX505" s="14" t="s">
        <v>81</v>
      </c>
      <c r="AY505" s="248" t="s">
        <v>136</v>
      </c>
    </row>
    <row r="506" spans="1:65" s="13" customFormat="1" ht="11.25">
      <c r="B506" s="227"/>
      <c r="C506" s="228"/>
      <c r="D506" s="229" t="s">
        <v>144</v>
      </c>
      <c r="E506" s="230" t="s">
        <v>1</v>
      </c>
      <c r="F506" s="231" t="s">
        <v>157</v>
      </c>
      <c r="G506" s="228"/>
      <c r="H506" s="230" t="s">
        <v>1</v>
      </c>
      <c r="I506" s="232"/>
      <c r="J506" s="228"/>
      <c r="K506" s="228"/>
      <c r="L506" s="233"/>
      <c r="M506" s="234"/>
      <c r="N506" s="235"/>
      <c r="O506" s="235"/>
      <c r="P506" s="235"/>
      <c r="Q506" s="235"/>
      <c r="R506" s="235"/>
      <c r="S506" s="235"/>
      <c r="T506" s="236"/>
      <c r="AT506" s="237" t="s">
        <v>144</v>
      </c>
      <c r="AU506" s="237" t="s">
        <v>88</v>
      </c>
      <c r="AV506" s="13" t="s">
        <v>86</v>
      </c>
      <c r="AW506" s="13" t="s">
        <v>34</v>
      </c>
      <c r="AX506" s="13" t="s">
        <v>81</v>
      </c>
      <c r="AY506" s="237" t="s">
        <v>136</v>
      </c>
    </row>
    <row r="507" spans="1:65" s="14" customFormat="1" ht="11.25">
      <c r="B507" s="238"/>
      <c r="C507" s="239"/>
      <c r="D507" s="229" t="s">
        <v>144</v>
      </c>
      <c r="E507" s="240" t="s">
        <v>1</v>
      </c>
      <c r="F507" s="241" t="s">
        <v>364</v>
      </c>
      <c r="G507" s="239"/>
      <c r="H507" s="242">
        <v>0.28499999999999998</v>
      </c>
      <c r="I507" s="243"/>
      <c r="J507" s="239"/>
      <c r="K507" s="239"/>
      <c r="L507" s="244"/>
      <c r="M507" s="245"/>
      <c r="N507" s="246"/>
      <c r="O507" s="246"/>
      <c r="P507" s="246"/>
      <c r="Q507" s="246"/>
      <c r="R507" s="246"/>
      <c r="S507" s="246"/>
      <c r="T507" s="247"/>
      <c r="AT507" s="248" t="s">
        <v>144</v>
      </c>
      <c r="AU507" s="248" t="s">
        <v>88</v>
      </c>
      <c r="AV507" s="14" t="s">
        <v>88</v>
      </c>
      <c r="AW507" s="14" t="s">
        <v>34</v>
      </c>
      <c r="AX507" s="14" t="s">
        <v>81</v>
      </c>
      <c r="AY507" s="248" t="s">
        <v>136</v>
      </c>
    </row>
    <row r="508" spans="1:65" s="13" customFormat="1" ht="11.25">
      <c r="B508" s="227"/>
      <c r="C508" s="228"/>
      <c r="D508" s="229" t="s">
        <v>144</v>
      </c>
      <c r="E508" s="230" t="s">
        <v>1</v>
      </c>
      <c r="F508" s="231" t="s">
        <v>159</v>
      </c>
      <c r="G508" s="228"/>
      <c r="H508" s="230" t="s">
        <v>1</v>
      </c>
      <c r="I508" s="232"/>
      <c r="J508" s="228"/>
      <c r="K508" s="228"/>
      <c r="L508" s="233"/>
      <c r="M508" s="234"/>
      <c r="N508" s="235"/>
      <c r="O508" s="235"/>
      <c r="P508" s="235"/>
      <c r="Q508" s="235"/>
      <c r="R508" s="235"/>
      <c r="S508" s="235"/>
      <c r="T508" s="236"/>
      <c r="AT508" s="237" t="s">
        <v>144</v>
      </c>
      <c r="AU508" s="237" t="s">
        <v>88</v>
      </c>
      <c r="AV508" s="13" t="s">
        <v>86</v>
      </c>
      <c r="AW508" s="13" t="s">
        <v>34</v>
      </c>
      <c r="AX508" s="13" t="s">
        <v>81</v>
      </c>
      <c r="AY508" s="237" t="s">
        <v>136</v>
      </c>
    </row>
    <row r="509" spans="1:65" s="14" customFormat="1" ht="11.25">
      <c r="B509" s="238"/>
      <c r="C509" s="239"/>
      <c r="D509" s="229" t="s">
        <v>144</v>
      </c>
      <c r="E509" s="240" t="s">
        <v>1</v>
      </c>
      <c r="F509" s="241" t="s">
        <v>365</v>
      </c>
      <c r="G509" s="239"/>
      <c r="H509" s="242">
        <v>0.66</v>
      </c>
      <c r="I509" s="243"/>
      <c r="J509" s="239"/>
      <c r="K509" s="239"/>
      <c r="L509" s="244"/>
      <c r="M509" s="245"/>
      <c r="N509" s="246"/>
      <c r="O509" s="246"/>
      <c r="P509" s="246"/>
      <c r="Q509" s="246"/>
      <c r="R509" s="246"/>
      <c r="S509" s="246"/>
      <c r="T509" s="247"/>
      <c r="AT509" s="248" t="s">
        <v>144</v>
      </c>
      <c r="AU509" s="248" t="s">
        <v>88</v>
      </c>
      <c r="AV509" s="14" t="s">
        <v>88</v>
      </c>
      <c r="AW509" s="14" t="s">
        <v>34</v>
      </c>
      <c r="AX509" s="14" t="s">
        <v>81</v>
      </c>
      <c r="AY509" s="248" t="s">
        <v>136</v>
      </c>
    </row>
    <row r="510" spans="1:65" s="13" customFormat="1" ht="11.25">
      <c r="B510" s="227"/>
      <c r="C510" s="228"/>
      <c r="D510" s="229" t="s">
        <v>144</v>
      </c>
      <c r="E510" s="230" t="s">
        <v>1</v>
      </c>
      <c r="F510" s="231" t="s">
        <v>169</v>
      </c>
      <c r="G510" s="228"/>
      <c r="H510" s="230" t="s">
        <v>1</v>
      </c>
      <c r="I510" s="232"/>
      <c r="J510" s="228"/>
      <c r="K510" s="228"/>
      <c r="L510" s="233"/>
      <c r="M510" s="234"/>
      <c r="N510" s="235"/>
      <c r="O510" s="235"/>
      <c r="P510" s="235"/>
      <c r="Q510" s="235"/>
      <c r="R510" s="235"/>
      <c r="S510" s="235"/>
      <c r="T510" s="236"/>
      <c r="AT510" s="237" t="s">
        <v>144</v>
      </c>
      <c r="AU510" s="237" t="s">
        <v>88</v>
      </c>
      <c r="AV510" s="13" t="s">
        <v>86</v>
      </c>
      <c r="AW510" s="13" t="s">
        <v>34</v>
      </c>
      <c r="AX510" s="13" t="s">
        <v>81</v>
      </c>
      <c r="AY510" s="237" t="s">
        <v>136</v>
      </c>
    </row>
    <row r="511" spans="1:65" s="14" customFormat="1" ht="11.25">
      <c r="B511" s="238"/>
      <c r="C511" s="239"/>
      <c r="D511" s="229" t="s">
        <v>144</v>
      </c>
      <c r="E511" s="240" t="s">
        <v>1</v>
      </c>
      <c r="F511" s="241" t="s">
        <v>366</v>
      </c>
      <c r="G511" s="239"/>
      <c r="H511" s="242">
        <v>0.432</v>
      </c>
      <c r="I511" s="243"/>
      <c r="J511" s="239"/>
      <c r="K511" s="239"/>
      <c r="L511" s="244"/>
      <c r="M511" s="245"/>
      <c r="N511" s="246"/>
      <c r="O511" s="246"/>
      <c r="P511" s="246"/>
      <c r="Q511" s="246"/>
      <c r="R511" s="246"/>
      <c r="S511" s="246"/>
      <c r="T511" s="247"/>
      <c r="AT511" s="248" t="s">
        <v>144</v>
      </c>
      <c r="AU511" s="248" t="s">
        <v>88</v>
      </c>
      <c r="AV511" s="14" t="s">
        <v>88</v>
      </c>
      <c r="AW511" s="14" t="s">
        <v>34</v>
      </c>
      <c r="AX511" s="14" t="s">
        <v>81</v>
      </c>
      <c r="AY511" s="248" t="s">
        <v>136</v>
      </c>
    </row>
    <row r="512" spans="1:65" s="15" customFormat="1" ht="11.25">
      <c r="B512" s="249"/>
      <c r="C512" s="250"/>
      <c r="D512" s="229" t="s">
        <v>144</v>
      </c>
      <c r="E512" s="251" t="s">
        <v>1</v>
      </c>
      <c r="F512" s="252" t="s">
        <v>161</v>
      </c>
      <c r="G512" s="250"/>
      <c r="H512" s="253">
        <v>4.2519999999999998</v>
      </c>
      <c r="I512" s="254"/>
      <c r="J512" s="250"/>
      <c r="K512" s="250"/>
      <c r="L512" s="255"/>
      <c r="M512" s="256"/>
      <c r="N512" s="257"/>
      <c r="O512" s="257"/>
      <c r="P512" s="257"/>
      <c r="Q512" s="257"/>
      <c r="R512" s="257"/>
      <c r="S512" s="257"/>
      <c r="T512" s="258"/>
      <c r="AT512" s="259" t="s">
        <v>144</v>
      </c>
      <c r="AU512" s="259" t="s">
        <v>88</v>
      </c>
      <c r="AV512" s="15" t="s">
        <v>142</v>
      </c>
      <c r="AW512" s="15" t="s">
        <v>34</v>
      </c>
      <c r="AX512" s="15" t="s">
        <v>86</v>
      </c>
      <c r="AY512" s="259" t="s">
        <v>136</v>
      </c>
    </row>
    <row r="513" spans="1:65" s="2" customFormat="1" ht="24" customHeight="1">
      <c r="A513" s="35"/>
      <c r="B513" s="36"/>
      <c r="C513" s="213" t="s">
        <v>367</v>
      </c>
      <c r="D513" s="213" t="s">
        <v>138</v>
      </c>
      <c r="E513" s="214" t="s">
        <v>368</v>
      </c>
      <c r="F513" s="215" t="s">
        <v>369</v>
      </c>
      <c r="G513" s="216" t="s">
        <v>141</v>
      </c>
      <c r="H513" s="217">
        <v>4.2519999999999998</v>
      </c>
      <c r="I513" s="218"/>
      <c r="J513" s="219">
        <f>ROUND(I513*H513,2)</f>
        <v>0</v>
      </c>
      <c r="K513" s="220"/>
      <c r="L513" s="40"/>
      <c r="M513" s="221" t="s">
        <v>1</v>
      </c>
      <c r="N513" s="222" t="s">
        <v>46</v>
      </c>
      <c r="O513" s="72"/>
      <c r="P513" s="223">
        <f>O513*H513</f>
        <v>0</v>
      </c>
      <c r="Q513" s="223">
        <v>0</v>
      </c>
      <c r="R513" s="223">
        <f>Q513*H513</f>
        <v>0</v>
      </c>
      <c r="S513" s="223">
        <v>0</v>
      </c>
      <c r="T513" s="224">
        <f>S513*H513</f>
        <v>0</v>
      </c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R513" s="225" t="s">
        <v>142</v>
      </c>
      <c r="AT513" s="225" t="s">
        <v>138</v>
      </c>
      <c r="AU513" s="225" t="s">
        <v>88</v>
      </c>
      <c r="AY513" s="18" t="s">
        <v>136</v>
      </c>
      <c r="BE513" s="226">
        <f>IF(N513="základní",J513,0)</f>
        <v>0</v>
      </c>
      <c r="BF513" s="226">
        <f>IF(N513="snížená",J513,0)</f>
        <v>0</v>
      </c>
      <c r="BG513" s="226">
        <f>IF(N513="zákl. přenesená",J513,0)</f>
        <v>0</v>
      </c>
      <c r="BH513" s="226">
        <f>IF(N513="sníž. přenesená",J513,0)</f>
        <v>0</v>
      </c>
      <c r="BI513" s="226">
        <f>IF(N513="nulová",J513,0)</f>
        <v>0</v>
      </c>
      <c r="BJ513" s="18" t="s">
        <v>86</v>
      </c>
      <c r="BK513" s="226">
        <f>ROUND(I513*H513,2)</f>
        <v>0</v>
      </c>
      <c r="BL513" s="18" t="s">
        <v>142</v>
      </c>
      <c r="BM513" s="225" t="s">
        <v>370</v>
      </c>
    </row>
    <row r="514" spans="1:65" s="13" customFormat="1" ht="11.25">
      <c r="B514" s="227"/>
      <c r="C514" s="228"/>
      <c r="D514" s="229" t="s">
        <v>144</v>
      </c>
      <c r="E514" s="230" t="s">
        <v>1</v>
      </c>
      <c r="F514" s="231" t="s">
        <v>151</v>
      </c>
      <c r="G514" s="228"/>
      <c r="H514" s="230" t="s">
        <v>1</v>
      </c>
      <c r="I514" s="232"/>
      <c r="J514" s="228"/>
      <c r="K514" s="228"/>
      <c r="L514" s="233"/>
      <c r="M514" s="234"/>
      <c r="N514" s="235"/>
      <c r="O514" s="235"/>
      <c r="P514" s="235"/>
      <c r="Q514" s="235"/>
      <c r="R514" s="235"/>
      <c r="S514" s="235"/>
      <c r="T514" s="236"/>
      <c r="AT514" s="237" t="s">
        <v>144</v>
      </c>
      <c r="AU514" s="237" t="s">
        <v>88</v>
      </c>
      <c r="AV514" s="13" t="s">
        <v>86</v>
      </c>
      <c r="AW514" s="13" t="s">
        <v>34</v>
      </c>
      <c r="AX514" s="13" t="s">
        <v>81</v>
      </c>
      <c r="AY514" s="237" t="s">
        <v>136</v>
      </c>
    </row>
    <row r="515" spans="1:65" s="14" customFormat="1" ht="11.25">
      <c r="B515" s="238"/>
      <c r="C515" s="239"/>
      <c r="D515" s="229" t="s">
        <v>144</v>
      </c>
      <c r="E515" s="240" t="s">
        <v>1</v>
      </c>
      <c r="F515" s="241" t="s">
        <v>361</v>
      </c>
      <c r="G515" s="239"/>
      <c r="H515" s="242">
        <v>1.1599999999999999</v>
      </c>
      <c r="I515" s="243"/>
      <c r="J515" s="239"/>
      <c r="K515" s="239"/>
      <c r="L515" s="244"/>
      <c r="M515" s="245"/>
      <c r="N515" s="246"/>
      <c r="O515" s="246"/>
      <c r="P515" s="246"/>
      <c r="Q515" s="246"/>
      <c r="R515" s="246"/>
      <c r="S515" s="246"/>
      <c r="T515" s="247"/>
      <c r="AT515" s="248" t="s">
        <v>144</v>
      </c>
      <c r="AU515" s="248" t="s">
        <v>88</v>
      </c>
      <c r="AV515" s="14" t="s">
        <v>88</v>
      </c>
      <c r="AW515" s="14" t="s">
        <v>34</v>
      </c>
      <c r="AX515" s="14" t="s">
        <v>81</v>
      </c>
      <c r="AY515" s="248" t="s">
        <v>136</v>
      </c>
    </row>
    <row r="516" spans="1:65" s="13" customFormat="1" ht="11.25">
      <c r="B516" s="227"/>
      <c r="C516" s="228"/>
      <c r="D516" s="229" t="s">
        <v>144</v>
      </c>
      <c r="E516" s="230" t="s">
        <v>1</v>
      </c>
      <c r="F516" s="231" t="s">
        <v>153</v>
      </c>
      <c r="G516" s="228"/>
      <c r="H516" s="230" t="s">
        <v>1</v>
      </c>
      <c r="I516" s="232"/>
      <c r="J516" s="228"/>
      <c r="K516" s="228"/>
      <c r="L516" s="233"/>
      <c r="M516" s="234"/>
      <c r="N516" s="235"/>
      <c r="O516" s="235"/>
      <c r="P516" s="235"/>
      <c r="Q516" s="235"/>
      <c r="R516" s="235"/>
      <c r="S516" s="235"/>
      <c r="T516" s="236"/>
      <c r="AT516" s="237" t="s">
        <v>144</v>
      </c>
      <c r="AU516" s="237" t="s">
        <v>88</v>
      </c>
      <c r="AV516" s="13" t="s">
        <v>86</v>
      </c>
      <c r="AW516" s="13" t="s">
        <v>34</v>
      </c>
      <c r="AX516" s="13" t="s">
        <v>81</v>
      </c>
      <c r="AY516" s="237" t="s">
        <v>136</v>
      </c>
    </row>
    <row r="517" spans="1:65" s="14" customFormat="1" ht="11.25">
      <c r="B517" s="238"/>
      <c r="C517" s="239"/>
      <c r="D517" s="229" t="s">
        <v>144</v>
      </c>
      <c r="E517" s="240" t="s">
        <v>1</v>
      </c>
      <c r="F517" s="241" t="s">
        <v>362</v>
      </c>
      <c r="G517" s="239"/>
      <c r="H517" s="242">
        <v>1.145</v>
      </c>
      <c r="I517" s="243"/>
      <c r="J517" s="239"/>
      <c r="K517" s="239"/>
      <c r="L517" s="244"/>
      <c r="M517" s="245"/>
      <c r="N517" s="246"/>
      <c r="O517" s="246"/>
      <c r="P517" s="246"/>
      <c r="Q517" s="246"/>
      <c r="R517" s="246"/>
      <c r="S517" s="246"/>
      <c r="T517" s="247"/>
      <c r="AT517" s="248" t="s">
        <v>144</v>
      </c>
      <c r="AU517" s="248" t="s">
        <v>88</v>
      </c>
      <c r="AV517" s="14" t="s">
        <v>88</v>
      </c>
      <c r="AW517" s="14" t="s">
        <v>34</v>
      </c>
      <c r="AX517" s="14" t="s">
        <v>81</v>
      </c>
      <c r="AY517" s="248" t="s">
        <v>136</v>
      </c>
    </row>
    <row r="518" spans="1:65" s="13" customFormat="1" ht="11.25">
      <c r="B518" s="227"/>
      <c r="C518" s="228"/>
      <c r="D518" s="229" t="s">
        <v>144</v>
      </c>
      <c r="E518" s="230" t="s">
        <v>1</v>
      </c>
      <c r="F518" s="231" t="s">
        <v>155</v>
      </c>
      <c r="G518" s="228"/>
      <c r="H518" s="230" t="s">
        <v>1</v>
      </c>
      <c r="I518" s="232"/>
      <c r="J518" s="228"/>
      <c r="K518" s="228"/>
      <c r="L518" s="233"/>
      <c r="M518" s="234"/>
      <c r="N518" s="235"/>
      <c r="O518" s="235"/>
      <c r="P518" s="235"/>
      <c r="Q518" s="235"/>
      <c r="R518" s="235"/>
      <c r="S518" s="235"/>
      <c r="T518" s="236"/>
      <c r="AT518" s="237" t="s">
        <v>144</v>
      </c>
      <c r="AU518" s="237" t="s">
        <v>88</v>
      </c>
      <c r="AV518" s="13" t="s">
        <v>86</v>
      </c>
      <c r="AW518" s="13" t="s">
        <v>34</v>
      </c>
      <c r="AX518" s="13" t="s">
        <v>81</v>
      </c>
      <c r="AY518" s="237" t="s">
        <v>136</v>
      </c>
    </row>
    <row r="519" spans="1:65" s="14" customFormat="1" ht="11.25">
      <c r="B519" s="238"/>
      <c r="C519" s="239"/>
      <c r="D519" s="229" t="s">
        <v>144</v>
      </c>
      <c r="E519" s="240" t="s">
        <v>1</v>
      </c>
      <c r="F519" s="241" t="s">
        <v>363</v>
      </c>
      <c r="G519" s="239"/>
      <c r="H519" s="242">
        <v>0.56999999999999995</v>
      </c>
      <c r="I519" s="243"/>
      <c r="J519" s="239"/>
      <c r="K519" s="239"/>
      <c r="L519" s="244"/>
      <c r="M519" s="245"/>
      <c r="N519" s="246"/>
      <c r="O519" s="246"/>
      <c r="P519" s="246"/>
      <c r="Q519" s="246"/>
      <c r="R519" s="246"/>
      <c r="S519" s="246"/>
      <c r="T519" s="247"/>
      <c r="AT519" s="248" t="s">
        <v>144</v>
      </c>
      <c r="AU519" s="248" t="s">
        <v>88</v>
      </c>
      <c r="AV519" s="14" t="s">
        <v>88</v>
      </c>
      <c r="AW519" s="14" t="s">
        <v>34</v>
      </c>
      <c r="AX519" s="14" t="s">
        <v>81</v>
      </c>
      <c r="AY519" s="248" t="s">
        <v>136</v>
      </c>
    </row>
    <row r="520" spans="1:65" s="13" customFormat="1" ht="11.25">
      <c r="B520" s="227"/>
      <c r="C520" s="228"/>
      <c r="D520" s="229" t="s">
        <v>144</v>
      </c>
      <c r="E520" s="230" t="s">
        <v>1</v>
      </c>
      <c r="F520" s="231" t="s">
        <v>157</v>
      </c>
      <c r="G520" s="228"/>
      <c r="H520" s="230" t="s">
        <v>1</v>
      </c>
      <c r="I520" s="232"/>
      <c r="J520" s="228"/>
      <c r="K520" s="228"/>
      <c r="L520" s="233"/>
      <c r="M520" s="234"/>
      <c r="N520" s="235"/>
      <c r="O520" s="235"/>
      <c r="P520" s="235"/>
      <c r="Q520" s="235"/>
      <c r="R520" s="235"/>
      <c r="S520" s="235"/>
      <c r="T520" s="236"/>
      <c r="AT520" s="237" t="s">
        <v>144</v>
      </c>
      <c r="AU520" s="237" t="s">
        <v>88</v>
      </c>
      <c r="AV520" s="13" t="s">
        <v>86</v>
      </c>
      <c r="AW520" s="13" t="s">
        <v>34</v>
      </c>
      <c r="AX520" s="13" t="s">
        <v>81</v>
      </c>
      <c r="AY520" s="237" t="s">
        <v>136</v>
      </c>
    </row>
    <row r="521" spans="1:65" s="14" customFormat="1" ht="11.25">
      <c r="B521" s="238"/>
      <c r="C521" s="239"/>
      <c r="D521" s="229" t="s">
        <v>144</v>
      </c>
      <c r="E521" s="240" t="s">
        <v>1</v>
      </c>
      <c r="F521" s="241" t="s">
        <v>364</v>
      </c>
      <c r="G521" s="239"/>
      <c r="H521" s="242">
        <v>0.28499999999999998</v>
      </c>
      <c r="I521" s="243"/>
      <c r="J521" s="239"/>
      <c r="K521" s="239"/>
      <c r="L521" s="244"/>
      <c r="M521" s="245"/>
      <c r="N521" s="246"/>
      <c r="O521" s="246"/>
      <c r="P521" s="246"/>
      <c r="Q521" s="246"/>
      <c r="R521" s="246"/>
      <c r="S521" s="246"/>
      <c r="T521" s="247"/>
      <c r="AT521" s="248" t="s">
        <v>144</v>
      </c>
      <c r="AU521" s="248" t="s">
        <v>88</v>
      </c>
      <c r="AV521" s="14" t="s">
        <v>88</v>
      </c>
      <c r="AW521" s="14" t="s">
        <v>34</v>
      </c>
      <c r="AX521" s="14" t="s">
        <v>81</v>
      </c>
      <c r="AY521" s="248" t="s">
        <v>136</v>
      </c>
    </row>
    <row r="522" spans="1:65" s="13" customFormat="1" ht="11.25">
      <c r="B522" s="227"/>
      <c r="C522" s="228"/>
      <c r="D522" s="229" t="s">
        <v>144</v>
      </c>
      <c r="E522" s="230" t="s">
        <v>1</v>
      </c>
      <c r="F522" s="231" t="s">
        <v>159</v>
      </c>
      <c r="G522" s="228"/>
      <c r="H522" s="230" t="s">
        <v>1</v>
      </c>
      <c r="I522" s="232"/>
      <c r="J522" s="228"/>
      <c r="K522" s="228"/>
      <c r="L522" s="233"/>
      <c r="M522" s="234"/>
      <c r="N522" s="235"/>
      <c r="O522" s="235"/>
      <c r="P522" s="235"/>
      <c r="Q522" s="235"/>
      <c r="R522" s="235"/>
      <c r="S522" s="235"/>
      <c r="T522" s="236"/>
      <c r="AT522" s="237" t="s">
        <v>144</v>
      </c>
      <c r="AU522" s="237" t="s">
        <v>88</v>
      </c>
      <c r="AV522" s="13" t="s">
        <v>86</v>
      </c>
      <c r="AW522" s="13" t="s">
        <v>34</v>
      </c>
      <c r="AX522" s="13" t="s">
        <v>81</v>
      </c>
      <c r="AY522" s="237" t="s">
        <v>136</v>
      </c>
    </row>
    <row r="523" spans="1:65" s="14" customFormat="1" ht="11.25">
      <c r="B523" s="238"/>
      <c r="C523" s="239"/>
      <c r="D523" s="229" t="s">
        <v>144</v>
      </c>
      <c r="E523" s="240" t="s">
        <v>1</v>
      </c>
      <c r="F523" s="241" t="s">
        <v>365</v>
      </c>
      <c r="G523" s="239"/>
      <c r="H523" s="242">
        <v>0.66</v>
      </c>
      <c r="I523" s="243"/>
      <c r="J523" s="239"/>
      <c r="K523" s="239"/>
      <c r="L523" s="244"/>
      <c r="M523" s="245"/>
      <c r="N523" s="246"/>
      <c r="O523" s="246"/>
      <c r="P523" s="246"/>
      <c r="Q523" s="246"/>
      <c r="R523" s="246"/>
      <c r="S523" s="246"/>
      <c r="T523" s="247"/>
      <c r="AT523" s="248" t="s">
        <v>144</v>
      </c>
      <c r="AU523" s="248" t="s">
        <v>88</v>
      </c>
      <c r="AV523" s="14" t="s">
        <v>88</v>
      </c>
      <c r="AW523" s="14" t="s">
        <v>34</v>
      </c>
      <c r="AX523" s="14" t="s">
        <v>81</v>
      </c>
      <c r="AY523" s="248" t="s">
        <v>136</v>
      </c>
    </row>
    <row r="524" spans="1:65" s="13" customFormat="1" ht="11.25">
      <c r="B524" s="227"/>
      <c r="C524" s="228"/>
      <c r="D524" s="229" t="s">
        <v>144</v>
      </c>
      <c r="E524" s="230" t="s">
        <v>1</v>
      </c>
      <c r="F524" s="231" t="s">
        <v>169</v>
      </c>
      <c r="G524" s="228"/>
      <c r="H524" s="230" t="s">
        <v>1</v>
      </c>
      <c r="I524" s="232"/>
      <c r="J524" s="228"/>
      <c r="K524" s="228"/>
      <c r="L524" s="233"/>
      <c r="M524" s="234"/>
      <c r="N524" s="235"/>
      <c r="O524" s="235"/>
      <c r="P524" s="235"/>
      <c r="Q524" s="235"/>
      <c r="R524" s="235"/>
      <c r="S524" s="235"/>
      <c r="T524" s="236"/>
      <c r="AT524" s="237" t="s">
        <v>144</v>
      </c>
      <c r="AU524" s="237" t="s">
        <v>88</v>
      </c>
      <c r="AV524" s="13" t="s">
        <v>86</v>
      </c>
      <c r="AW524" s="13" t="s">
        <v>34</v>
      </c>
      <c r="AX524" s="13" t="s">
        <v>81</v>
      </c>
      <c r="AY524" s="237" t="s">
        <v>136</v>
      </c>
    </row>
    <row r="525" spans="1:65" s="14" customFormat="1" ht="11.25">
      <c r="B525" s="238"/>
      <c r="C525" s="239"/>
      <c r="D525" s="229" t="s">
        <v>144</v>
      </c>
      <c r="E525" s="240" t="s">
        <v>1</v>
      </c>
      <c r="F525" s="241" t="s">
        <v>366</v>
      </c>
      <c r="G525" s="239"/>
      <c r="H525" s="242">
        <v>0.432</v>
      </c>
      <c r="I525" s="243"/>
      <c r="J525" s="239"/>
      <c r="K525" s="239"/>
      <c r="L525" s="244"/>
      <c r="M525" s="245"/>
      <c r="N525" s="246"/>
      <c r="O525" s="246"/>
      <c r="P525" s="246"/>
      <c r="Q525" s="246"/>
      <c r="R525" s="246"/>
      <c r="S525" s="246"/>
      <c r="T525" s="247"/>
      <c r="AT525" s="248" t="s">
        <v>144</v>
      </c>
      <c r="AU525" s="248" t="s">
        <v>88</v>
      </c>
      <c r="AV525" s="14" t="s">
        <v>88</v>
      </c>
      <c r="AW525" s="14" t="s">
        <v>34</v>
      </c>
      <c r="AX525" s="14" t="s">
        <v>81</v>
      </c>
      <c r="AY525" s="248" t="s">
        <v>136</v>
      </c>
    </row>
    <row r="526" spans="1:65" s="15" customFormat="1" ht="11.25">
      <c r="B526" s="249"/>
      <c r="C526" s="250"/>
      <c r="D526" s="229" t="s">
        <v>144</v>
      </c>
      <c r="E526" s="251" t="s">
        <v>1</v>
      </c>
      <c r="F526" s="252" t="s">
        <v>161</v>
      </c>
      <c r="G526" s="250"/>
      <c r="H526" s="253">
        <v>4.2519999999999998</v>
      </c>
      <c r="I526" s="254"/>
      <c r="J526" s="250"/>
      <c r="K526" s="250"/>
      <c r="L526" s="255"/>
      <c r="M526" s="256"/>
      <c r="N526" s="257"/>
      <c r="O526" s="257"/>
      <c r="P526" s="257"/>
      <c r="Q526" s="257"/>
      <c r="R526" s="257"/>
      <c r="S526" s="257"/>
      <c r="T526" s="258"/>
      <c r="AT526" s="259" t="s">
        <v>144</v>
      </c>
      <c r="AU526" s="259" t="s">
        <v>88</v>
      </c>
      <c r="AV526" s="15" t="s">
        <v>142</v>
      </c>
      <c r="AW526" s="15" t="s">
        <v>34</v>
      </c>
      <c r="AX526" s="15" t="s">
        <v>86</v>
      </c>
      <c r="AY526" s="259" t="s">
        <v>136</v>
      </c>
    </row>
    <row r="527" spans="1:65" s="12" customFormat="1" ht="22.9" customHeight="1">
      <c r="B527" s="197"/>
      <c r="C527" s="198"/>
      <c r="D527" s="199" t="s">
        <v>80</v>
      </c>
      <c r="E527" s="211" t="s">
        <v>200</v>
      </c>
      <c r="F527" s="211" t="s">
        <v>371</v>
      </c>
      <c r="G527" s="198"/>
      <c r="H527" s="198"/>
      <c r="I527" s="201"/>
      <c r="J527" s="212">
        <f>BK527</f>
        <v>0</v>
      </c>
      <c r="K527" s="198"/>
      <c r="L527" s="203"/>
      <c r="M527" s="204"/>
      <c r="N527" s="205"/>
      <c r="O527" s="205"/>
      <c r="P527" s="206">
        <f>SUM(P528:P626)</f>
        <v>0</v>
      </c>
      <c r="Q527" s="205"/>
      <c r="R527" s="206">
        <f>SUM(R528:R626)</f>
        <v>1.8655056000000003</v>
      </c>
      <c r="S527" s="205"/>
      <c r="T527" s="207">
        <f>SUM(T528:T626)</f>
        <v>55.345289999999999</v>
      </c>
      <c r="AR527" s="208" t="s">
        <v>86</v>
      </c>
      <c r="AT527" s="209" t="s">
        <v>80</v>
      </c>
      <c r="AU527" s="209" t="s">
        <v>86</v>
      </c>
      <c r="AY527" s="208" t="s">
        <v>136</v>
      </c>
      <c r="BK527" s="210">
        <f>SUM(BK528:BK626)</f>
        <v>0</v>
      </c>
    </row>
    <row r="528" spans="1:65" s="2" customFormat="1" ht="24" customHeight="1">
      <c r="A528" s="35"/>
      <c r="B528" s="36"/>
      <c r="C528" s="213" t="s">
        <v>372</v>
      </c>
      <c r="D528" s="213" t="s">
        <v>138</v>
      </c>
      <c r="E528" s="214" t="s">
        <v>373</v>
      </c>
      <c r="F528" s="215" t="s">
        <v>374</v>
      </c>
      <c r="G528" s="216" t="s">
        <v>182</v>
      </c>
      <c r="H528" s="217">
        <v>40.42</v>
      </c>
      <c r="I528" s="218"/>
      <c r="J528" s="219">
        <f>ROUND(I528*H528,2)</f>
        <v>0</v>
      </c>
      <c r="K528" s="220"/>
      <c r="L528" s="40"/>
      <c r="M528" s="221" t="s">
        <v>1</v>
      </c>
      <c r="N528" s="222" t="s">
        <v>46</v>
      </c>
      <c r="O528" s="72"/>
      <c r="P528" s="223">
        <f>O528*H528</f>
        <v>0</v>
      </c>
      <c r="Q528" s="223">
        <v>1.2999999999999999E-4</v>
      </c>
      <c r="R528" s="223">
        <f>Q528*H528</f>
        <v>5.2545999999999999E-3</v>
      </c>
      <c r="S528" s="223">
        <v>0</v>
      </c>
      <c r="T528" s="224">
        <f>S528*H528</f>
        <v>0</v>
      </c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R528" s="225" t="s">
        <v>142</v>
      </c>
      <c r="AT528" s="225" t="s">
        <v>138</v>
      </c>
      <c r="AU528" s="225" t="s">
        <v>88</v>
      </c>
      <c r="AY528" s="18" t="s">
        <v>136</v>
      </c>
      <c r="BE528" s="226">
        <f>IF(N528="základní",J528,0)</f>
        <v>0</v>
      </c>
      <c r="BF528" s="226">
        <f>IF(N528="snížená",J528,0)</f>
        <v>0</v>
      </c>
      <c r="BG528" s="226">
        <f>IF(N528="zákl. přenesená",J528,0)</f>
        <v>0</v>
      </c>
      <c r="BH528" s="226">
        <f>IF(N528="sníž. přenesená",J528,0)</f>
        <v>0</v>
      </c>
      <c r="BI528" s="226">
        <f>IF(N528="nulová",J528,0)</f>
        <v>0</v>
      </c>
      <c r="BJ528" s="18" t="s">
        <v>86</v>
      </c>
      <c r="BK528" s="226">
        <f>ROUND(I528*H528,2)</f>
        <v>0</v>
      </c>
      <c r="BL528" s="18" t="s">
        <v>142</v>
      </c>
      <c r="BM528" s="225" t="s">
        <v>375</v>
      </c>
    </row>
    <row r="529" spans="1:65" s="13" customFormat="1" ht="11.25">
      <c r="B529" s="227"/>
      <c r="C529" s="228"/>
      <c r="D529" s="229" t="s">
        <v>144</v>
      </c>
      <c r="E529" s="230" t="s">
        <v>1</v>
      </c>
      <c r="F529" s="231" t="s">
        <v>376</v>
      </c>
      <c r="G529" s="228"/>
      <c r="H529" s="230" t="s">
        <v>1</v>
      </c>
      <c r="I529" s="232"/>
      <c r="J529" s="228"/>
      <c r="K529" s="228"/>
      <c r="L529" s="233"/>
      <c r="M529" s="234"/>
      <c r="N529" s="235"/>
      <c r="O529" s="235"/>
      <c r="P529" s="235"/>
      <c r="Q529" s="235"/>
      <c r="R529" s="235"/>
      <c r="S529" s="235"/>
      <c r="T529" s="236"/>
      <c r="AT529" s="237" t="s">
        <v>144</v>
      </c>
      <c r="AU529" s="237" t="s">
        <v>88</v>
      </c>
      <c r="AV529" s="13" t="s">
        <v>86</v>
      </c>
      <c r="AW529" s="13" t="s">
        <v>34</v>
      </c>
      <c r="AX529" s="13" t="s">
        <v>81</v>
      </c>
      <c r="AY529" s="237" t="s">
        <v>136</v>
      </c>
    </row>
    <row r="530" spans="1:65" s="14" customFormat="1" ht="11.25">
      <c r="B530" s="238"/>
      <c r="C530" s="239"/>
      <c r="D530" s="229" t="s">
        <v>144</v>
      </c>
      <c r="E530" s="240" t="s">
        <v>1</v>
      </c>
      <c r="F530" s="241" t="s">
        <v>377</v>
      </c>
      <c r="G530" s="239"/>
      <c r="H530" s="242">
        <v>12.42</v>
      </c>
      <c r="I530" s="243"/>
      <c r="J530" s="239"/>
      <c r="K530" s="239"/>
      <c r="L530" s="244"/>
      <c r="M530" s="245"/>
      <c r="N530" s="246"/>
      <c r="O530" s="246"/>
      <c r="P530" s="246"/>
      <c r="Q530" s="246"/>
      <c r="R530" s="246"/>
      <c r="S530" s="246"/>
      <c r="T530" s="247"/>
      <c r="AT530" s="248" t="s">
        <v>144</v>
      </c>
      <c r="AU530" s="248" t="s">
        <v>88</v>
      </c>
      <c r="AV530" s="14" t="s">
        <v>88</v>
      </c>
      <c r="AW530" s="14" t="s">
        <v>34</v>
      </c>
      <c r="AX530" s="14" t="s">
        <v>81</v>
      </c>
      <c r="AY530" s="248" t="s">
        <v>136</v>
      </c>
    </row>
    <row r="531" spans="1:65" s="13" customFormat="1" ht="11.25">
      <c r="B531" s="227"/>
      <c r="C531" s="228"/>
      <c r="D531" s="229" t="s">
        <v>144</v>
      </c>
      <c r="E531" s="230" t="s">
        <v>1</v>
      </c>
      <c r="F531" s="231" t="s">
        <v>378</v>
      </c>
      <c r="G531" s="228"/>
      <c r="H531" s="230" t="s">
        <v>1</v>
      </c>
      <c r="I531" s="232"/>
      <c r="J531" s="228"/>
      <c r="K531" s="228"/>
      <c r="L531" s="233"/>
      <c r="M531" s="234"/>
      <c r="N531" s="235"/>
      <c r="O531" s="235"/>
      <c r="P531" s="235"/>
      <c r="Q531" s="235"/>
      <c r="R531" s="235"/>
      <c r="S531" s="235"/>
      <c r="T531" s="236"/>
      <c r="AT531" s="237" t="s">
        <v>144</v>
      </c>
      <c r="AU531" s="237" t="s">
        <v>88</v>
      </c>
      <c r="AV531" s="13" t="s">
        <v>86</v>
      </c>
      <c r="AW531" s="13" t="s">
        <v>34</v>
      </c>
      <c r="AX531" s="13" t="s">
        <v>81</v>
      </c>
      <c r="AY531" s="237" t="s">
        <v>136</v>
      </c>
    </row>
    <row r="532" spans="1:65" s="14" customFormat="1" ht="11.25">
      <c r="B532" s="238"/>
      <c r="C532" s="239"/>
      <c r="D532" s="229" t="s">
        <v>144</v>
      </c>
      <c r="E532" s="240" t="s">
        <v>1</v>
      </c>
      <c r="F532" s="241" t="s">
        <v>293</v>
      </c>
      <c r="G532" s="239"/>
      <c r="H532" s="242">
        <v>28</v>
      </c>
      <c r="I532" s="243"/>
      <c r="J532" s="239"/>
      <c r="K532" s="239"/>
      <c r="L532" s="244"/>
      <c r="M532" s="245"/>
      <c r="N532" s="246"/>
      <c r="O532" s="246"/>
      <c r="P532" s="246"/>
      <c r="Q532" s="246"/>
      <c r="R532" s="246"/>
      <c r="S532" s="246"/>
      <c r="T532" s="247"/>
      <c r="AT532" s="248" t="s">
        <v>144</v>
      </c>
      <c r="AU532" s="248" t="s">
        <v>88</v>
      </c>
      <c r="AV532" s="14" t="s">
        <v>88</v>
      </c>
      <c r="AW532" s="14" t="s">
        <v>34</v>
      </c>
      <c r="AX532" s="14" t="s">
        <v>81</v>
      </c>
      <c r="AY532" s="248" t="s">
        <v>136</v>
      </c>
    </row>
    <row r="533" spans="1:65" s="15" customFormat="1" ht="11.25">
      <c r="B533" s="249"/>
      <c r="C533" s="250"/>
      <c r="D533" s="229" t="s">
        <v>144</v>
      </c>
      <c r="E533" s="251" t="s">
        <v>1</v>
      </c>
      <c r="F533" s="252" t="s">
        <v>161</v>
      </c>
      <c r="G533" s="250"/>
      <c r="H533" s="253">
        <v>40.42</v>
      </c>
      <c r="I533" s="254"/>
      <c r="J533" s="250"/>
      <c r="K533" s="250"/>
      <c r="L533" s="255"/>
      <c r="M533" s="256"/>
      <c r="N533" s="257"/>
      <c r="O533" s="257"/>
      <c r="P533" s="257"/>
      <c r="Q533" s="257"/>
      <c r="R533" s="257"/>
      <c r="S533" s="257"/>
      <c r="T533" s="258"/>
      <c r="AT533" s="259" t="s">
        <v>144</v>
      </c>
      <c r="AU533" s="259" t="s">
        <v>88</v>
      </c>
      <c r="AV533" s="15" t="s">
        <v>142</v>
      </c>
      <c r="AW533" s="15" t="s">
        <v>34</v>
      </c>
      <c r="AX533" s="15" t="s">
        <v>86</v>
      </c>
      <c r="AY533" s="259" t="s">
        <v>136</v>
      </c>
    </row>
    <row r="534" spans="1:65" s="2" customFormat="1" ht="16.5" customHeight="1">
      <c r="A534" s="35"/>
      <c r="B534" s="36"/>
      <c r="C534" s="213" t="s">
        <v>379</v>
      </c>
      <c r="D534" s="213" t="s">
        <v>138</v>
      </c>
      <c r="E534" s="214" t="s">
        <v>380</v>
      </c>
      <c r="F534" s="215" t="s">
        <v>381</v>
      </c>
      <c r="G534" s="216" t="s">
        <v>182</v>
      </c>
      <c r="H534" s="217">
        <v>120.75</v>
      </c>
      <c r="I534" s="218"/>
      <c r="J534" s="219">
        <f>ROUND(I534*H534,2)</f>
        <v>0</v>
      </c>
      <c r="K534" s="220"/>
      <c r="L534" s="40"/>
      <c r="M534" s="221" t="s">
        <v>1</v>
      </c>
      <c r="N534" s="222" t="s">
        <v>46</v>
      </c>
      <c r="O534" s="72"/>
      <c r="P534" s="223">
        <f>O534*H534</f>
        <v>0</v>
      </c>
      <c r="Q534" s="223">
        <v>0</v>
      </c>
      <c r="R534" s="223">
        <f>Q534*H534</f>
        <v>0</v>
      </c>
      <c r="S534" s="223">
        <v>0</v>
      </c>
      <c r="T534" s="224">
        <f>S534*H534</f>
        <v>0</v>
      </c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R534" s="225" t="s">
        <v>230</v>
      </c>
      <c r="AT534" s="225" t="s">
        <v>138</v>
      </c>
      <c r="AU534" s="225" t="s">
        <v>88</v>
      </c>
      <c r="AY534" s="18" t="s">
        <v>136</v>
      </c>
      <c r="BE534" s="226">
        <f>IF(N534="základní",J534,0)</f>
        <v>0</v>
      </c>
      <c r="BF534" s="226">
        <f>IF(N534="snížená",J534,0)</f>
        <v>0</v>
      </c>
      <c r="BG534" s="226">
        <f>IF(N534="zákl. přenesená",J534,0)</f>
        <v>0</v>
      </c>
      <c r="BH534" s="226">
        <f>IF(N534="sníž. přenesená",J534,0)</f>
        <v>0</v>
      </c>
      <c r="BI534" s="226">
        <f>IF(N534="nulová",J534,0)</f>
        <v>0</v>
      </c>
      <c r="BJ534" s="18" t="s">
        <v>86</v>
      </c>
      <c r="BK534" s="226">
        <f>ROUND(I534*H534,2)</f>
        <v>0</v>
      </c>
      <c r="BL534" s="18" t="s">
        <v>230</v>
      </c>
      <c r="BM534" s="225" t="s">
        <v>382</v>
      </c>
    </row>
    <row r="535" spans="1:65" s="14" customFormat="1" ht="11.25">
      <c r="B535" s="238"/>
      <c r="C535" s="239"/>
      <c r="D535" s="229" t="s">
        <v>144</v>
      </c>
      <c r="E535" s="240" t="s">
        <v>1</v>
      </c>
      <c r="F535" s="241" t="s">
        <v>383</v>
      </c>
      <c r="G535" s="239"/>
      <c r="H535" s="242">
        <v>93.75</v>
      </c>
      <c r="I535" s="243"/>
      <c r="J535" s="239"/>
      <c r="K535" s="239"/>
      <c r="L535" s="244"/>
      <c r="M535" s="245"/>
      <c r="N535" s="246"/>
      <c r="O535" s="246"/>
      <c r="P535" s="246"/>
      <c r="Q535" s="246"/>
      <c r="R535" s="246"/>
      <c r="S535" s="246"/>
      <c r="T535" s="247"/>
      <c r="AT535" s="248" t="s">
        <v>144</v>
      </c>
      <c r="AU535" s="248" t="s">
        <v>88</v>
      </c>
      <c r="AV535" s="14" t="s">
        <v>88</v>
      </c>
      <c r="AW535" s="14" t="s">
        <v>34</v>
      </c>
      <c r="AX535" s="14" t="s">
        <v>81</v>
      </c>
      <c r="AY535" s="248" t="s">
        <v>136</v>
      </c>
    </row>
    <row r="536" spans="1:65" s="14" customFormat="1" ht="11.25">
      <c r="B536" s="238"/>
      <c r="C536" s="239"/>
      <c r="D536" s="229" t="s">
        <v>144</v>
      </c>
      <c r="E536" s="240" t="s">
        <v>1</v>
      </c>
      <c r="F536" s="241" t="s">
        <v>384</v>
      </c>
      <c r="G536" s="239"/>
      <c r="H536" s="242">
        <v>27</v>
      </c>
      <c r="I536" s="243"/>
      <c r="J536" s="239"/>
      <c r="K536" s="239"/>
      <c r="L536" s="244"/>
      <c r="M536" s="245"/>
      <c r="N536" s="246"/>
      <c r="O536" s="246"/>
      <c r="P536" s="246"/>
      <c r="Q536" s="246"/>
      <c r="R536" s="246"/>
      <c r="S536" s="246"/>
      <c r="T536" s="247"/>
      <c r="AT536" s="248" t="s">
        <v>144</v>
      </c>
      <c r="AU536" s="248" t="s">
        <v>88</v>
      </c>
      <c r="AV536" s="14" t="s">
        <v>88</v>
      </c>
      <c r="AW536" s="14" t="s">
        <v>34</v>
      </c>
      <c r="AX536" s="14" t="s">
        <v>81</v>
      </c>
      <c r="AY536" s="248" t="s">
        <v>136</v>
      </c>
    </row>
    <row r="537" spans="1:65" s="15" customFormat="1" ht="11.25">
      <c r="B537" s="249"/>
      <c r="C537" s="250"/>
      <c r="D537" s="229" t="s">
        <v>144</v>
      </c>
      <c r="E537" s="251" t="s">
        <v>1</v>
      </c>
      <c r="F537" s="252" t="s">
        <v>161</v>
      </c>
      <c r="G537" s="250"/>
      <c r="H537" s="253">
        <v>120.75</v>
      </c>
      <c r="I537" s="254"/>
      <c r="J537" s="250"/>
      <c r="K537" s="250"/>
      <c r="L537" s="255"/>
      <c r="M537" s="256"/>
      <c r="N537" s="257"/>
      <c r="O537" s="257"/>
      <c r="P537" s="257"/>
      <c r="Q537" s="257"/>
      <c r="R537" s="257"/>
      <c r="S537" s="257"/>
      <c r="T537" s="258"/>
      <c r="AT537" s="259" t="s">
        <v>144</v>
      </c>
      <c r="AU537" s="259" t="s">
        <v>88</v>
      </c>
      <c r="AV537" s="15" t="s">
        <v>142</v>
      </c>
      <c r="AW537" s="15" t="s">
        <v>34</v>
      </c>
      <c r="AX537" s="15" t="s">
        <v>86</v>
      </c>
      <c r="AY537" s="259" t="s">
        <v>136</v>
      </c>
    </row>
    <row r="538" spans="1:65" s="2" customFormat="1" ht="16.5" customHeight="1">
      <c r="A538" s="35"/>
      <c r="B538" s="36"/>
      <c r="C538" s="213" t="s">
        <v>385</v>
      </c>
      <c r="D538" s="213" t="s">
        <v>138</v>
      </c>
      <c r="E538" s="214" t="s">
        <v>386</v>
      </c>
      <c r="F538" s="215" t="s">
        <v>387</v>
      </c>
      <c r="G538" s="216" t="s">
        <v>388</v>
      </c>
      <c r="H538" s="217">
        <v>28</v>
      </c>
      <c r="I538" s="218"/>
      <c r="J538" s="219">
        <f>ROUND(I538*H538,2)</f>
        <v>0</v>
      </c>
      <c r="K538" s="220"/>
      <c r="L538" s="40"/>
      <c r="M538" s="221" t="s">
        <v>1</v>
      </c>
      <c r="N538" s="222" t="s">
        <v>46</v>
      </c>
      <c r="O538" s="72"/>
      <c r="P538" s="223">
        <f>O538*H538</f>
        <v>0</v>
      </c>
      <c r="Q538" s="223">
        <v>0</v>
      </c>
      <c r="R538" s="223">
        <f>Q538*H538</f>
        <v>0</v>
      </c>
      <c r="S538" s="223">
        <v>0</v>
      </c>
      <c r="T538" s="224">
        <f>S538*H538</f>
        <v>0</v>
      </c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R538" s="225" t="s">
        <v>142</v>
      </c>
      <c r="AT538" s="225" t="s">
        <v>138</v>
      </c>
      <c r="AU538" s="225" t="s">
        <v>88</v>
      </c>
      <c r="AY538" s="18" t="s">
        <v>136</v>
      </c>
      <c r="BE538" s="226">
        <f>IF(N538="základní",J538,0)</f>
        <v>0</v>
      </c>
      <c r="BF538" s="226">
        <f>IF(N538="snížená",J538,0)</f>
        <v>0</v>
      </c>
      <c r="BG538" s="226">
        <f>IF(N538="zákl. přenesená",J538,0)</f>
        <v>0</v>
      </c>
      <c r="BH538" s="226">
        <f>IF(N538="sníž. přenesená",J538,0)</f>
        <v>0</v>
      </c>
      <c r="BI538" s="226">
        <f>IF(N538="nulová",J538,0)</f>
        <v>0</v>
      </c>
      <c r="BJ538" s="18" t="s">
        <v>86</v>
      </c>
      <c r="BK538" s="226">
        <f>ROUND(I538*H538,2)</f>
        <v>0</v>
      </c>
      <c r="BL538" s="18" t="s">
        <v>142</v>
      </c>
      <c r="BM538" s="225" t="s">
        <v>389</v>
      </c>
    </row>
    <row r="539" spans="1:65" s="14" customFormat="1" ht="11.25">
      <c r="B539" s="238"/>
      <c r="C539" s="239"/>
      <c r="D539" s="229" t="s">
        <v>144</v>
      </c>
      <c r="E539" s="240" t="s">
        <v>1</v>
      </c>
      <c r="F539" s="241" t="s">
        <v>390</v>
      </c>
      <c r="G539" s="239"/>
      <c r="H539" s="242">
        <v>28</v>
      </c>
      <c r="I539" s="243"/>
      <c r="J539" s="239"/>
      <c r="K539" s="239"/>
      <c r="L539" s="244"/>
      <c r="M539" s="245"/>
      <c r="N539" s="246"/>
      <c r="O539" s="246"/>
      <c r="P539" s="246"/>
      <c r="Q539" s="246"/>
      <c r="R539" s="246"/>
      <c r="S539" s="246"/>
      <c r="T539" s="247"/>
      <c r="AT539" s="248" t="s">
        <v>144</v>
      </c>
      <c r="AU539" s="248" t="s">
        <v>88</v>
      </c>
      <c r="AV539" s="14" t="s">
        <v>88</v>
      </c>
      <c r="AW539" s="14" t="s">
        <v>34</v>
      </c>
      <c r="AX539" s="14" t="s">
        <v>86</v>
      </c>
      <c r="AY539" s="248" t="s">
        <v>136</v>
      </c>
    </row>
    <row r="540" spans="1:65" s="2" customFormat="1" ht="24" customHeight="1">
      <c r="A540" s="35"/>
      <c r="B540" s="36"/>
      <c r="C540" s="271" t="s">
        <v>391</v>
      </c>
      <c r="D540" s="271" t="s">
        <v>278</v>
      </c>
      <c r="E540" s="272" t="s">
        <v>392</v>
      </c>
      <c r="F540" s="273" t="s">
        <v>393</v>
      </c>
      <c r="G540" s="274" t="s">
        <v>388</v>
      </c>
      <c r="H540" s="275">
        <v>28</v>
      </c>
      <c r="I540" s="276"/>
      <c r="J540" s="277">
        <f>ROUND(I540*H540,2)</f>
        <v>0</v>
      </c>
      <c r="K540" s="278"/>
      <c r="L540" s="279"/>
      <c r="M540" s="280" t="s">
        <v>1</v>
      </c>
      <c r="N540" s="281" t="s">
        <v>46</v>
      </c>
      <c r="O540" s="72"/>
      <c r="P540" s="223">
        <f>O540*H540</f>
        <v>0</v>
      </c>
      <c r="Q540" s="223">
        <v>6.8999999999999997E-4</v>
      </c>
      <c r="R540" s="223">
        <f>Q540*H540</f>
        <v>1.932E-2</v>
      </c>
      <c r="S540" s="223">
        <v>0</v>
      </c>
      <c r="T540" s="224">
        <f>S540*H540</f>
        <v>0</v>
      </c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R540" s="225" t="s">
        <v>193</v>
      </c>
      <c r="AT540" s="225" t="s">
        <v>278</v>
      </c>
      <c r="AU540" s="225" t="s">
        <v>88</v>
      </c>
      <c r="AY540" s="18" t="s">
        <v>136</v>
      </c>
      <c r="BE540" s="226">
        <f>IF(N540="základní",J540,0)</f>
        <v>0</v>
      </c>
      <c r="BF540" s="226">
        <f>IF(N540="snížená",J540,0)</f>
        <v>0</v>
      </c>
      <c r="BG540" s="226">
        <f>IF(N540="zákl. přenesená",J540,0)</f>
        <v>0</v>
      </c>
      <c r="BH540" s="226">
        <f>IF(N540="sníž. přenesená",J540,0)</f>
        <v>0</v>
      </c>
      <c r="BI540" s="226">
        <f>IF(N540="nulová",J540,0)</f>
        <v>0</v>
      </c>
      <c r="BJ540" s="18" t="s">
        <v>86</v>
      </c>
      <c r="BK540" s="226">
        <f>ROUND(I540*H540,2)</f>
        <v>0</v>
      </c>
      <c r="BL540" s="18" t="s">
        <v>142</v>
      </c>
      <c r="BM540" s="225" t="s">
        <v>394</v>
      </c>
    </row>
    <row r="541" spans="1:65" s="2" customFormat="1" ht="16.5" customHeight="1">
      <c r="A541" s="35"/>
      <c r="B541" s="36"/>
      <c r="C541" s="213" t="s">
        <v>395</v>
      </c>
      <c r="D541" s="213" t="s">
        <v>138</v>
      </c>
      <c r="E541" s="214" t="s">
        <v>396</v>
      </c>
      <c r="F541" s="215" t="s">
        <v>397</v>
      </c>
      <c r="G541" s="216" t="s">
        <v>141</v>
      </c>
      <c r="H541" s="217">
        <v>6.6</v>
      </c>
      <c r="I541" s="218"/>
      <c r="J541" s="219">
        <f>ROUND(I541*H541,2)</f>
        <v>0</v>
      </c>
      <c r="K541" s="220"/>
      <c r="L541" s="40"/>
      <c r="M541" s="221" t="s">
        <v>1</v>
      </c>
      <c r="N541" s="222" t="s">
        <v>46</v>
      </c>
      <c r="O541" s="72"/>
      <c r="P541" s="223">
        <f>O541*H541</f>
        <v>0</v>
      </c>
      <c r="Q541" s="223">
        <v>0</v>
      </c>
      <c r="R541" s="223">
        <f>Q541*H541</f>
        <v>0</v>
      </c>
      <c r="S541" s="223">
        <v>1.8</v>
      </c>
      <c r="T541" s="224">
        <f>S541*H541</f>
        <v>11.879999999999999</v>
      </c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R541" s="225" t="s">
        <v>142</v>
      </c>
      <c r="AT541" s="225" t="s">
        <v>138</v>
      </c>
      <c r="AU541" s="225" t="s">
        <v>88</v>
      </c>
      <c r="AY541" s="18" t="s">
        <v>136</v>
      </c>
      <c r="BE541" s="226">
        <f>IF(N541="základní",J541,0)</f>
        <v>0</v>
      </c>
      <c r="BF541" s="226">
        <f>IF(N541="snížená",J541,0)</f>
        <v>0</v>
      </c>
      <c r="BG541" s="226">
        <f>IF(N541="zákl. přenesená",J541,0)</f>
        <v>0</v>
      </c>
      <c r="BH541" s="226">
        <f>IF(N541="sníž. přenesená",J541,0)</f>
        <v>0</v>
      </c>
      <c r="BI541" s="226">
        <f>IF(N541="nulová",J541,0)</f>
        <v>0</v>
      </c>
      <c r="BJ541" s="18" t="s">
        <v>86</v>
      </c>
      <c r="BK541" s="226">
        <f>ROUND(I541*H541,2)</f>
        <v>0</v>
      </c>
      <c r="BL541" s="18" t="s">
        <v>142</v>
      </c>
      <c r="BM541" s="225" t="s">
        <v>398</v>
      </c>
    </row>
    <row r="542" spans="1:65" s="13" customFormat="1" ht="11.25">
      <c r="B542" s="227"/>
      <c r="C542" s="228"/>
      <c r="D542" s="229" t="s">
        <v>144</v>
      </c>
      <c r="E542" s="230" t="s">
        <v>1</v>
      </c>
      <c r="F542" s="231" t="s">
        <v>399</v>
      </c>
      <c r="G542" s="228"/>
      <c r="H542" s="230" t="s">
        <v>1</v>
      </c>
      <c r="I542" s="232"/>
      <c r="J542" s="228"/>
      <c r="K542" s="228"/>
      <c r="L542" s="233"/>
      <c r="M542" s="234"/>
      <c r="N542" s="235"/>
      <c r="O542" s="235"/>
      <c r="P542" s="235"/>
      <c r="Q542" s="235"/>
      <c r="R542" s="235"/>
      <c r="S542" s="235"/>
      <c r="T542" s="236"/>
      <c r="AT542" s="237" t="s">
        <v>144</v>
      </c>
      <c r="AU542" s="237" t="s">
        <v>88</v>
      </c>
      <c r="AV542" s="13" t="s">
        <v>86</v>
      </c>
      <c r="AW542" s="13" t="s">
        <v>34</v>
      </c>
      <c r="AX542" s="13" t="s">
        <v>81</v>
      </c>
      <c r="AY542" s="237" t="s">
        <v>136</v>
      </c>
    </row>
    <row r="543" spans="1:65" s="14" customFormat="1" ht="11.25">
      <c r="B543" s="238"/>
      <c r="C543" s="239"/>
      <c r="D543" s="229" t="s">
        <v>144</v>
      </c>
      <c r="E543" s="240" t="s">
        <v>1</v>
      </c>
      <c r="F543" s="241" t="s">
        <v>400</v>
      </c>
      <c r="G543" s="239"/>
      <c r="H543" s="242">
        <v>6.6</v>
      </c>
      <c r="I543" s="243"/>
      <c r="J543" s="239"/>
      <c r="K543" s="239"/>
      <c r="L543" s="244"/>
      <c r="M543" s="245"/>
      <c r="N543" s="246"/>
      <c r="O543" s="246"/>
      <c r="P543" s="246"/>
      <c r="Q543" s="246"/>
      <c r="R543" s="246"/>
      <c r="S543" s="246"/>
      <c r="T543" s="247"/>
      <c r="AT543" s="248" t="s">
        <v>144</v>
      </c>
      <c r="AU543" s="248" t="s">
        <v>88</v>
      </c>
      <c r="AV543" s="14" t="s">
        <v>88</v>
      </c>
      <c r="AW543" s="14" t="s">
        <v>34</v>
      </c>
      <c r="AX543" s="14" t="s">
        <v>81</v>
      </c>
      <c r="AY543" s="248" t="s">
        <v>136</v>
      </c>
    </row>
    <row r="544" spans="1:65" s="15" customFormat="1" ht="11.25">
      <c r="B544" s="249"/>
      <c r="C544" s="250"/>
      <c r="D544" s="229" t="s">
        <v>144</v>
      </c>
      <c r="E544" s="251" t="s">
        <v>1</v>
      </c>
      <c r="F544" s="252" t="s">
        <v>161</v>
      </c>
      <c r="G544" s="250"/>
      <c r="H544" s="253">
        <v>6.6</v>
      </c>
      <c r="I544" s="254"/>
      <c r="J544" s="250"/>
      <c r="K544" s="250"/>
      <c r="L544" s="255"/>
      <c r="M544" s="256"/>
      <c r="N544" s="257"/>
      <c r="O544" s="257"/>
      <c r="P544" s="257"/>
      <c r="Q544" s="257"/>
      <c r="R544" s="257"/>
      <c r="S544" s="257"/>
      <c r="T544" s="258"/>
      <c r="AT544" s="259" t="s">
        <v>144</v>
      </c>
      <c r="AU544" s="259" t="s">
        <v>88</v>
      </c>
      <c r="AV544" s="15" t="s">
        <v>142</v>
      </c>
      <c r="AW544" s="15" t="s">
        <v>34</v>
      </c>
      <c r="AX544" s="15" t="s">
        <v>86</v>
      </c>
      <c r="AY544" s="259" t="s">
        <v>136</v>
      </c>
    </row>
    <row r="545" spans="1:65" s="2" customFormat="1" ht="16.5" customHeight="1">
      <c r="A545" s="35"/>
      <c r="B545" s="36"/>
      <c r="C545" s="213" t="s">
        <v>401</v>
      </c>
      <c r="D545" s="213" t="s">
        <v>138</v>
      </c>
      <c r="E545" s="214" t="s">
        <v>402</v>
      </c>
      <c r="F545" s="215" t="s">
        <v>403</v>
      </c>
      <c r="G545" s="216" t="s">
        <v>141</v>
      </c>
      <c r="H545" s="217">
        <v>2.04</v>
      </c>
      <c r="I545" s="218"/>
      <c r="J545" s="219">
        <f>ROUND(I545*H545,2)</f>
        <v>0</v>
      </c>
      <c r="K545" s="220"/>
      <c r="L545" s="40"/>
      <c r="M545" s="221" t="s">
        <v>1</v>
      </c>
      <c r="N545" s="222" t="s">
        <v>46</v>
      </c>
      <c r="O545" s="72"/>
      <c r="P545" s="223">
        <f>O545*H545</f>
        <v>0</v>
      </c>
      <c r="Q545" s="223">
        <v>0</v>
      </c>
      <c r="R545" s="223">
        <f>Q545*H545</f>
        <v>0</v>
      </c>
      <c r="S545" s="223">
        <v>2</v>
      </c>
      <c r="T545" s="224">
        <f>S545*H545</f>
        <v>4.08</v>
      </c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R545" s="225" t="s">
        <v>142</v>
      </c>
      <c r="AT545" s="225" t="s">
        <v>138</v>
      </c>
      <c r="AU545" s="225" t="s">
        <v>88</v>
      </c>
      <c r="AY545" s="18" t="s">
        <v>136</v>
      </c>
      <c r="BE545" s="226">
        <f>IF(N545="základní",J545,0)</f>
        <v>0</v>
      </c>
      <c r="BF545" s="226">
        <f>IF(N545="snížená",J545,0)</f>
        <v>0</v>
      </c>
      <c r="BG545" s="226">
        <f>IF(N545="zákl. přenesená",J545,0)</f>
        <v>0</v>
      </c>
      <c r="BH545" s="226">
        <f>IF(N545="sníž. přenesená",J545,0)</f>
        <v>0</v>
      </c>
      <c r="BI545" s="226">
        <f>IF(N545="nulová",J545,0)</f>
        <v>0</v>
      </c>
      <c r="BJ545" s="18" t="s">
        <v>86</v>
      </c>
      <c r="BK545" s="226">
        <f>ROUND(I545*H545,2)</f>
        <v>0</v>
      </c>
      <c r="BL545" s="18" t="s">
        <v>142</v>
      </c>
      <c r="BM545" s="225" t="s">
        <v>404</v>
      </c>
    </row>
    <row r="546" spans="1:65" s="13" customFormat="1" ht="11.25">
      <c r="B546" s="227"/>
      <c r="C546" s="228"/>
      <c r="D546" s="229" t="s">
        <v>144</v>
      </c>
      <c r="E546" s="230" t="s">
        <v>1</v>
      </c>
      <c r="F546" s="231" t="s">
        <v>399</v>
      </c>
      <c r="G546" s="228"/>
      <c r="H546" s="230" t="s">
        <v>1</v>
      </c>
      <c r="I546" s="232"/>
      <c r="J546" s="228"/>
      <c r="K546" s="228"/>
      <c r="L546" s="233"/>
      <c r="M546" s="234"/>
      <c r="N546" s="235"/>
      <c r="O546" s="235"/>
      <c r="P546" s="235"/>
      <c r="Q546" s="235"/>
      <c r="R546" s="235"/>
      <c r="S546" s="235"/>
      <c r="T546" s="236"/>
      <c r="AT546" s="237" t="s">
        <v>144</v>
      </c>
      <c r="AU546" s="237" t="s">
        <v>88</v>
      </c>
      <c r="AV546" s="13" t="s">
        <v>86</v>
      </c>
      <c r="AW546" s="13" t="s">
        <v>34</v>
      </c>
      <c r="AX546" s="13" t="s">
        <v>81</v>
      </c>
      <c r="AY546" s="237" t="s">
        <v>136</v>
      </c>
    </row>
    <row r="547" spans="1:65" s="14" customFormat="1" ht="11.25">
      <c r="B547" s="238"/>
      <c r="C547" s="239"/>
      <c r="D547" s="229" t="s">
        <v>144</v>
      </c>
      <c r="E547" s="240" t="s">
        <v>1</v>
      </c>
      <c r="F547" s="241" t="s">
        <v>405</v>
      </c>
      <c r="G547" s="239"/>
      <c r="H547" s="242">
        <v>2.04</v>
      </c>
      <c r="I547" s="243"/>
      <c r="J547" s="239"/>
      <c r="K547" s="239"/>
      <c r="L547" s="244"/>
      <c r="M547" s="245"/>
      <c r="N547" s="246"/>
      <c r="O547" s="246"/>
      <c r="P547" s="246"/>
      <c r="Q547" s="246"/>
      <c r="R547" s="246"/>
      <c r="S547" s="246"/>
      <c r="T547" s="247"/>
      <c r="AT547" s="248" t="s">
        <v>144</v>
      </c>
      <c r="AU547" s="248" t="s">
        <v>88</v>
      </c>
      <c r="AV547" s="14" t="s">
        <v>88</v>
      </c>
      <c r="AW547" s="14" t="s">
        <v>34</v>
      </c>
      <c r="AX547" s="14" t="s">
        <v>86</v>
      </c>
      <c r="AY547" s="248" t="s">
        <v>136</v>
      </c>
    </row>
    <row r="548" spans="1:65" s="2" customFormat="1" ht="16.5" customHeight="1">
      <c r="A548" s="35"/>
      <c r="B548" s="36"/>
      <c r="C548" s="213" t="s">
        <v>406</v>
      </c>
      <c r="D548" s="213" t="s">
        <v>138</v>
      </c>
      <c r="E548" s="214" t="s">
        <v>407</v>
      </c>
      <c r="F548" s="215" t="s">
        <v>408</v>
      </c>
      <c r="G548" s="216" t="s">
        <v>141</v>
      </c>
      <c r="H548" s="217">
        <v>0.78</v>
      </c>
      <c r="I548" s="218"/>
      <c r="J548" s="219">
        <f>ROUND(I548*H548,2)</f>
        <v>0</v>
      </c>
      <c r="K548" s="220"/>
      <c r="L548" s="40"/>
      <c r="M548" s="221" t="s">
        <v>1</v>
      </c>
      <c r="N548" s="222" t="s">
        <v>46</v>
      </c>
      <c r="O548" s="72"/>
      <c r="P548" s="223">
        <f>O548*H548</f>
        <v>0</v>
      </c>
      <c r="Q548" s="223">
        <v>0</v>
      </c>
      <c r="R548" s="223">
        <f>Q548*H548</f>
        <v>0</v>
      </c>
      <c r="S548" s="223">
        <v>2.4</v>
      </c>
      <c r="T548" s="224">
        <f>S548*H548</f>
        <v>1.8719999999999999</v>
      </c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R548" s="225" t="s">
        <v>142</v>
      </c>
      <c r="AT548" s="225" t="s">
        <v>138</v>
      </c>
      <c r="AU548" s="225" t="s">
        <v>88</v>
      </c>
      <c r="AY548" s="18" t="s">
        <v>136</v>
      </c>
      <c r="BE548" s="226">
        <f>IF(N548="základní",J548,0)</f>
        <v>0</v>
      </c>
      <c r="BF548" s="226">
        <f>IF(N548="snížená",J548,0)</f>
        <v>0</v>
      </c>
      <c r="BG548" s="226">
        <f>IF(N548="zákl. přenesená",J548,0)</f>
        <v>0</v>
      </c>
      <c r="BH548" s="226">
        <f>IF(N548="sníž. přenesená",J548,0)</f>
        <v>0</v>
      </c>
      <c r="BI548" s="226">
        <f>IF(N548="nulová",J548,0)</f>
        <v>0</v>
      </c>
      <c r="BJ548" s="18" t="s">
        <v>86</v>
      </c>
      <c r="BK548" s="226">
        <f>ROUND(I548*H548,2)</f>
        <v>0</v>
      </c>
      <c r="BL548" s="18" t="s">
        <v>142</v>
      </c>
      <c r="BM548" s="225" t="s">
        <v>409</v>
      </c>
    </row>
    <row r="549" spans="1:65" s="13" customFormat="1" ht="11.25">
      <c r="B549" s="227"/>
      <c r="C549" s="228"/>
      <c r="D549" s="229" t="s">
        <v>144</v>
      </c>
      <c r="E549" s="230" t="s">
        <v>1</v>
      </c>
      <c r="F549" s="231" t="s">
        <v>399</v>
      </c>
      <c r="G549" s="228"/>
      <c r="H549" s="230" t="s">
        <v>1</v>
      </c>
      <c r="I549" s="232"/>
      <c r="J549" s="228"/>
      <c r="K549" s="228"/>
      <c r="L549" s="233"/>
      <c r="M549" s="234"/>
      <c r="N549" s="235"/>
      <c r="O549" s="235"/>
      <c r="P549" s="235"/>
      <c r="Q549" s="235"/>
      <c r="R549" s="235"/>
      <c r="S549" s="235"/>
      <c r="T549" s="236"/>
      <c r="AT549" s="237" t="s">
        <v>144</v>
      </c>
      <c r="AU549" s="237" t="s">
        <v>88</v>
      </c>
      <c r="AV549" s="13" t="s">
        <v>86</v>
      </c>
      <c r="AW549" s="13" t="s">
        <v>34</v>
      </c>
      <c r="AX549" s="13" t="s">
        <v>81</v>
      </c>
      <c r="AY549" s="237" t="s">
        <v>136</v>
      </c>
    </row>
    <row r="550" spans="1:65" s="14" customFormat="1" ht="11.25">
      <c r="B550" s="238"/>
      <c r="C550" s="239"/>
      <c r="D550" s="229" t="s">
        <v>144</v>
      </c>
      <c r="E550" s="240" t="s">
        <v>1</v>
      </c>
      <c r="F550" s="241" t="s">
        <v>410</v>
      </c>
      <c r="G550" s="239"/>
      <c r="H550" s="242">
        <v>0.78</v>
      </c>
      <c r="I550" s="243"/>
      <c r="J550" s="239"/>
      <c r="K550" s="239"/>
      <c r="L550" s="244"/>
      <c r="M550" s="245"/>
      <c r="N550" s="246"/>
      <c r="O550" s="246"/>
      <c r="P550" s="246"/>
      <c r="Q550" s="246"/>
      <c r="R550" s="246"/>
      <c r="S550" s="246"/>
      <c r="T550" s="247"/>
      <c r="AT550" s="248" t="s">
        <v>144</v>
      </c>
      <c r="AU550" s="248" t="s">
        <v>88</v>
      </c>
      <c r="AV550" s="14" t="s">
        <v>88</v>
      </c>
      <c r="AW550" s="14" t="s">
        <v>34</v>
      </c>
      <c r="AX550" s="14" t="s">
        <v>86</v>
      </c>
      <c r="AY550" s="248" t="s">
        <v>136</v>
      </c>
    </row>
    <row r="551" spans="1:65" s="2" customFormat="1" ht="16.5" customHeight="1">
      <c r="A551" s="35"/>
      <c r="B551" s="36"/>
      <c r="C551" s="213" t="s">
        <v>411</v>
      </c>
      <c r="D551" s="213" t="s">
        <v>138</v>
      </c>
      <c r="E551" s="214" t="s">
        <v>412</v>
      </c>
      <c r="F551" s="215" t="s">
        <v>413</v>
      </c>
      <c r="G551" s="216" t="s">
        <v>182</v>
      </c>
      <c r="H551" s="217">
        <v>31.2</v>
      </c>
      <c r="I551" s="218"/>
      <c r="J551" s="219">
        <f>ROUND(I551*H551,2)</f>
        <v>0</v>
      </c>
      <c r="K551" s="220"/>
      <c r="L551" s="40"/>
      <c r="M551" s="221" t="s">
        <v>1</v>
      </c>
      <c r="N551" s="222" t="s">
        <v>46</v>
      </c>
      <c r="O551" s="72"/>
      <c r="P551" s="223">
        <f>O551*H551</f>
        <v>0</v>
      </c>
      <c r="Q551" s="223">
        <v>0</v>
      </c>
      <c r="R551" s="223">
        <f>Q551*H551</f>
        <v>0</v>
      </c>
      <c r="S551" s="223">
        <v>0.26100000000000001</v>
      </c>
      <c r="T551" s="224">
        <f>S551*H551</f>
        <v>8.1432000000000002</v>
      </c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R551" s="225" t="s">
        <v>142</v>
      </c>
      <c r="AT551" s="225" t="s">
        <v>138</v>
      </c>
      <c r="AU551" s="225" t="s">
        <v>88</v>
      </c>
      <c r="AY551" s="18" t="s">
        <v>136</v>
      </c>
      <c r="BE551" s="226">
        <f>IF(N551="základní",J551,0)</f>
        <v>0</v>
      </c>
      <c r="BF551" s="226">
        <f>IF(N551="snížená",J551,0)</f>
        <v>0</v>
      </c>
      <c r="BG551" s="226">
        <f>IF(N551="zákl. přenesená",J551,0)</f>
        <v>0</v>
      </c>
      <c r="BH551" s="226">
        <f>IF(N551="sníž. přenesená",J551,0)</f>
        <v>0</v>
      </c>
      <c r="BI551" s="226">
        <f>IF(N551="nulová",J551,0)</f>
        <v>0</v>
      </c>
      <c r="BJ551" s="18" t="s">
        <v>86</v>
      </c>
      <c r="BK551" s="226">
        <f>ROUND(I551*H551,2)</f>
        <v>0</v>
      </c>
      <c r="BL551" s="18" t="s">
        <v>142</v>
      </c>
      <c r="BM551" s="225" t="s">
        <v>414</v>
      </c>
    </row>
    <row r="552" spans="1:65" s="14" customFormat="1" ht="11.25">
      <c r="B552" s="238"/>
      <c r="C552" s="239"/>
      <c r="D552" s="229" t="s">
        <v>144</v>
      </c>
      <c r="E552" s="240" t="s">
        <v>1</v>
      </c>
      <c r="F552" s="241" t="s">
        <v>415</v>
      </c>
      <c r="G552" s="239"/>
      <c r="H552" s="242">
        <v>31.2</v>
      </c>
      <c r="I552" s="243"/>
      <c r="J552" s="239"/>
      <c r="K552" s="239"/>
      <c r="L552" s="244"/>
      <c r="M552" s="245"/>
      <c r="N552" s="246"/>
      <c r="O552" s="246"/>
      <c r="P552" s="246"/>
      <c r="Q552" s="246"/>
      <c r="R552" s="246"/>
      <c r="S552" s="246"/>
      <c r="T552" s="247"/>
      <c r="AT552" s="248" t="s">
        <v>144</v>
      </c>
      <c r="AU552" s="248" t="s">
        <v>88</v>
      </c>
      <c r="AV552" s="14" t="s">
        <v>88</v>
      </c>
      <c r="AW552" s="14" t="s">
        <v>34</v>
      </c>
      <c r="AX552" s="14" t="s">
        <v>86</v>
      </c>
      <c r="AY552" s="248" t="s">
        <v>136</v>
      </c>
    </row>
    <row r="553" spans="1:65" s="2" customFormat="1" ht="24" customHeight="1">
      <c r="A553" s="35"/>
      <c r="B553" s="36"/>
      <c r="C553" s="213" t="s">
        <v>416</v>
      </c>
      <c r="D553" s="213" t="s">
        <v>138</v>
      </c>
      <c r="E553" s="214" t="s">
        <v>417</v>
      </c>
      <c r="F553" s="215" t="s">
        <v>418</v>
      </c>
      <c r="G553" s="216" t="s">
        <v>141</v>
      </c>
      <c r="H553" s="217">
        <v>1.4039999999999999</v>
      </c>
      <c r="I553" s="218"/>
      <c r="J553" s="219">
        <f>ROUND(I553*H553,2)</f>
        <v>0</v>
      </c>
      <c r="K553" s="220"/>
      <c r="L553" s="40"/>
      <c r="M553" s="221" t="s">
        <v>1</v>
      </c>
      <c r="N553" s="222" t="s">
        <v>46</v>
      </c>
      <c r="O553" s="72"/>
      <c r="P553" s="223">
        <f>O553*H553</f>
        <v>0</v>
      </c>
      <c r="Q553" s="223">
        <v>0</v>
      </c>
      <c r="R553" s="223">
        <f>Q553*H553</f>
        <v>0</v>
      </c>
      <c r="S553" s="223">
        <v>1.8</v>
      </c>
      <c r="T553" s="224">
        <f>S553*H553</f>
        <v>2.5272000000000001</v>
      </c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R553" s="225" t="s">
        <v>142</v>
      </c>
      <c r="AT553" s="225" t="s">
        <v>138</v>
      </c>
      <c r="AU553" s="225" t="s">
        <v>88</v>
      </c>
      <c r="AY553" s="18" t="s">
        <v>136</v>
      </c>
      <c r="BE553" s="226">
        <f>IF(N553="základní",J553,0)</f>
        <v>0</v>
      </c>
      <c r="BF553" s="226">
        <f>IF(N553="snížená",J553,0)</f>
        <v>0</v>
      </c>
      <c r="BG553" s="226">
        <f>IF(N553="zákl. přenesená",J553,0)</f>
        <v>0</v>
      </c>
      <c r="BH553" s="226">
        <f>IF(N553="sníž. přenesená",J553,0)</f>
        <v>0</v>
      </c>
      <c r="BI553" s="226">
        <f>IF(N553="nulová",J553,0)</f>
        <v>0</v>
      </c>
      <c r="BJ553" s="18" t="s">
        <v>86</v>
      </c>
      <c r="BK553" s="226">
        <f>ROUND(I553*H553,2)</f>
        <v>0</v>
      </c>
      <c r="BL553" s="18" t="s">
        <v>142</v>
      </c>
      <c r="BM553" s="225" t="s">
        <v>419</v>
      </c>
    </row>
    <row r="554" spans="1:65" s="14" customFormat="1" ht="11.25">
      <c r="B554" s="238"/>
      <c r="C554" s="239"/>
      <c r="D554" s="229" t="s">
        <v>144</v>
      </c>
      <c r="E554" s="240" t="s">
        <v>1</v>
      </c>
      <c r="F554" s="241" t="s">
        <v>420</v>
      </c>
      <c r="G554" s="239"/>
      <c r="H554" s="242">
        <v>1.4039999999999999</v>
      </c>
      <c r="I554" s="243"/>
      <c r="J554" s="239"/>
      <c r="K554" s="239"/>
      <c r="L554" s="244"/>
      <c r="M554" s="245"/>
      <c r="N554" s="246"/>
      <c r="O554" s="246"/>
      <c r="P554" s="246"/>
      <c r="Q554" s="246"/>
      <c r="R554" s="246"/>
      <c r="S554" s="246"/>
      <c r="T554" s="247"/>
      <c r="AT554" s="248" t="s">
        <v>144</v>
      </c>
      <c r="AU554" s="248" t="s">
        <v>88</v>
      </c>
      <c r="AV554" s="14" t="s">
        <v>88</v>
      </c>
      <c r="AW554" s="14" t="s">
        <v>34</v>
      </c>
      <c r="AX554" s="14" t="s">
        <v>86</v>
      </c>
      <c r="AY554" s="248" t="s">
        <v>136</v>
      </c>
    </row>
    <row r="555" spans="1:65" s="2" customFormat="1" ht="24" customHeight="1">
      <c r="A555" s="35"/>
      <c r="B555" s="36"/>
      <c r="C555" s="213" t="s">
        <v>421</v>
      </c>
      <c r="D555" s="213" t="s">
        <v>138</v>
      </c>
      <c r="E555" s="214" t="s">
        <v>422</v>
      </c>
      <c r="F555" s="215" t="s">
        <v>423</v>
      </c>
      <c r="G555" s="216" t="s">
        <v>141</v>
      </c>
      <c r="H555" s="217">
        <v>5.4269999999999996</v>
      </c>
      <c r="I555" s="218"/>
      <c r="J555" s="219">
        <f>ROUND(I555*H555,2)</f>
        <v>0</v>
      </c>
      <c r="K555" s="220"/>
      <c r="L555" s="40"/>
      <c r="M555" s="221" t="s">
        <v>1</v>
      </c>
      <c r="N555" s="222" t="s">
        <v>46</v>
      </c>
      <c r="O555" s="72"/>
      <c r="P555" s="223">
        <f>O555*H555</f>
        <v>0</v>
      </c>
      <c r="Q555" s="223">
        <v>0</v>
      </c>
      <c r="R555" s="223">
        <f>Q555*H555</f>
        <v>0</v>
      </c>
      <c r="S555" s="223">
        <v>2.2000000000000002</v>
      </c>
      <c r="T555" s="224">
        <f>S555*H555</f>
        <v>11.939400000000001</v>
      </c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R555" s="225" t="s">
        <v>142</v>
      </c>
      <c r="AT555" s="225" t="s">
        <v>138</v>
      </c>
      <c r="AU555" s="225" t="s">
        <v>88</v>
      </c>
      <c r="AY555" s="18" t="s">
        <v>136</v>
      </c>
      <c r="BE555" s="226">
        <f>IF(N555="základní",J555,0)</f>
        <v>0</v>
      </c>
      <c r="BF555" s="226">
        <f>IF(N555="snížená",J555,0)</f>
        <v>0</v>
      </c>
      <c r="BG555" s="226">
        <f>IF(N555="zákl. přenesená",J555,0)</f>
        <v>0</v>
      </c>
      <c r="BH555" s="226">
        <f>IF(N555="sníž. přenesená",J555,0)</f>
        <v>0</v>
      </c>
      <c r="BI555" s="226">
        <f>IF(N555="nulová",J555,0)</f>
        <v>0</v>
      </c>
      <c r="BJ555" s="18" t="s">
        <v>86</v>
      </c>
      <c r="BK555" s="226">
        <f>ROUND(I555*H555,2)</f>
        <v>0</v>
      </c>
      <c r="BL555" s="18" t="s">
        <v>142</v>
      </c>
      <c r="BM555" s="225" t="s">
        <v>424</v>
      </c>
    </row>
    <row r="556" spans="1:65" s="13" customFormat="1" ht="11.25">
      <c r="B556" s="227"/>
      <c r="C556" s="228"/>
      <c r="D556" s="229" t="s">
        <v>144</v>
      </c>
      <c r="E556" s="230" t="s">
        <v>1</v>
      </c>
      <c r="F556" s="231" t="s">
        <v>151</v>
      </c>
      <c r="G556" s="228"/>
      <c r="H556" s="230" t="s">
        <v>1</v>
      </c>
      <c r="I556" s="232"/>
      <c r="J556" s="228"/>
      <c r="K556" s="228"/>
      <c r="L556" s="233"/>
      <c r="M556" s="234"/>
      <c r="N556" s="235"/>
      <c r="O556" s="235"/>
      <c r="P556" s="235"/>
      <c r="Q556" s="235"/>
      <c r="R556" s="235"/>
      <c r="S556" s="235"/>
      <c r="T556" s="236"/>
      <c r="AT556" s="237" t="s">
        <v>144</v>
      </c>
      <c r="AU556" s="237" t="s">
        <v>88</v>
      </c>
      <c r="AV556" s="13" t="s">
        <v>86</v>
      </c>
      <c r="AW556" s="13" t="s">
        <v>34</v>
      </c>
      <c r="AX556" s="13" t="s">
        <v>81</v>
      </c>
      <c r="AY556" s="237" t="s">
        <v>136</v>
      </c>
    </row>
    <row r="557" spans="1:65" s="14" customFormat="1" ht="11.25">
      <c r="B557" s="238"/>
      <c r="C557" s="239"/>
      <c r="D557" s="229" t="s">
        <v>144</v>
      </c>
      <c r="E557" s="240" t="s">
        <v>1</v>
      </c>
      <c r="F557" s="241" t="s">
        <v>425</v>
      </c>
      <c r="G557" s="239"/>
      <c r="H557" s="242">
        <v>1.59</v>
      </c>
      <c r="I557" s="243"/>
      <c r="J557" s="239"/>
      <c r="K557" s="239"/>
      <c r="L557" s="244"/>
      <c r="M557" s="245"/>
      <c r="N557" s="246"/>
      <c r="O557" s="246"/>
      <c r="P557" s="246"/>
      <c r="Q557" s="246"/>
      <c r="R557" s="246"/>
      <c r="S557" s="246"/>
      <c r="T557" s="247"/>
      <c r="AT557" s="248" t="s">
        <v>144</v>
      </c>
      <c r="AU557" s="248" t="s">
        <v>88</v>
      </c>
      <c r="AV557" s="14" t="s">
        <v>88</v>
      </c>
      <c r="AW557" s="14" t="s">
        <v>34</v>
      </c>
      <c r="AX557" s="14" t="s">
        <v>81</v>
      </c>
      <c r="AY557" s="248" t="s">
        <v>136</v>
      </c>
    </row>
    <row r="558" spans="1:65" s="13" customFormat="1" ht="11.25">
      <c r="B558" s="227"/>
      <c r="C558" s="228"/>
      <c r="D558" s="229" t="s">
        <v>144</v>
      </c>
      <c r="E558" s="230" t="s">
        <v>1</v>
      </c>
      <c r="F558" s="231" t="s">
        <v>153</v>
      </c>
      <c r="G558" s="228"/>
      <c r="H558" s="230" t="s">
        <v>1</v>
      </c>
      <c r="I558" s="232"/>
      <c r="J558" s="228"/>
      <c r="K558" s="228"/>
      <c r="L558" s="233"/>
      <c r="M558" s="234"/>
      <c r="N558" s="235"/>
      <c r="O558" s="235"/>
      <c r="P558" s="235"/>
      <c r="Q558" s="235"/>
      <c r="R558" s="235"/>
      <c r="S558" s="235"/>
      <c r="T558" s="236"/>
      <c r="AT558" s="237" t="s">
        <v>144</v>
      </c>
      <c r="AU558" s="237" t="s">
        <v>88</v>
      </c>
      <c r="AV558" s="13" t="s">
        <v>86</v>
      </c>
      <c r="AW558" s="13" t="s">
        <v>34</v>
      </c>
      <c r="AX558" s="13" t="s">
        <v>81</v>
      </c>
      <c r="AY558" s="237" t="s">
        <v>136</v>
      </c>
    </row>
    <row r="559" spans="1:65" s="14" customFormat="1" ht="11.25">
      <c r="B559" s="238"/>
      <c r="C559" s="239"/>
      <c r="D559" s="229" t="s">
        <v>144</v>
      </c>
      <c r="E559" s="240" t="s">
        <v>1</v>
      </c>
      <c r="F559" s="241" t="s">
        <v>426</v>
      </c>
      <c r="G559" s="239"/>
      <c r="H559" s="242">
        <v>1.2150000000000001</v>
      </c>
      <c r="I559" s="243"/>
      <c r="J559" s="239"/>
      <c r="K559" s="239"/>
      <c r="L559" s="244"/>
      <c r="M559" s="245"/>
      <c r="N559" s="246"/>
      <c r="O559" s="246"/>
      <c r="P559" s="246"/>
      <c r="Q559" s="246"/>
      <c r="R559" s="246"/>
      <c r="S559" s="246"/>
      <c r="T559" s="247"/>
      <c r="AT559" s="248" t="s">
        <v>144</v>
      </c>
      <c r="AU559" s="248" t="s">
        <v>88</v>
      </c>
      <c r="AV559" s="14" t="s">
        <v>88</v>
      </c>
      <c r="AW559" s="14" t="s">
        <v>34</v>
      </c>
      <c r="AX559" s="14" t="s">
        <v>81</v>
      </c>
      <c r="AY559" s="248" t="s">
        <v>136</v>
      </c>
    </row>
    <row r="560" spans="1:65" s="13" customFormat="1" ht="11.25">
      <c r="B560" s="227"/>
      <c r="C560" s="228"/>
      <c r="D560" s="229" t="s">
        <v>144</v>
      </c>
      <c r="E560" s="230" t="s">
        <v>1</v>
      </c>
      <c r="F560" s="231" t="s">
        <v>155</v>
      </c>
      <c r="G560" s="228"/>
      <c r="H560" s="230" t="s">
        <v>1</v>
      </c>
      <c r="I560" s="232"/>
      <c r="J560" s="228"/>
      <c r="K560" s="228"/>
      <c r="L560" s="233"/>
      <c r="M560" s="234"/>
      <c r="N560" s="235"/>
      <c r="O560" s="235"/>
      <c r="P560" s="235"/>
      <c r="Q560" s="235"/>
      <c r="R560" s="235"/>
      <c r="S560" s="235"/>
      <c r="T560" s="236"/>
      <c r="AT560" s="237" t="s">
        <v>144</v>
      </c>
      <c r="AU560" s="237" t="s">
        <v>88</v>
      </c>
      <c r="AV560" s="13" t="s">
        <v>86</v>
      </c>
      <c r="AW560" s="13" t="s">
        <v>34</v>
      </c>
      <c r="AX560" s="13" t="s">
        <v>81</v>
      </c>
      <c r="AY560" s="237" t="s">
        <v>136</v>
      </c>
    </row>
    <row r="561" spans="1:65" s="14" customFormat="1" ht="11.25">
      <c r="B561" s="238"/>
      <c r="C561" s="239"/>
      <c r="D561" s="229" t="s">
        <v>144</v>
      </c>
      <c r="E561" s="240" t="s">
        <v>1</v>
      </c>
      <c r="F561" s="241" t="s">
        <v>363</v>
      </c>
      <c r="G561" s="239"/>
      <c r="H561" s="242">
        <v>0.56999999999999995</v>
      </c>
      <c r="I561" s="243"/>
      <c r="J561" s="239"/>
      <c r="K561" s="239"/>
      <c r="L561" s="244"/>
      <c r="M561" s="245"/>
      <c r="N561" s="246"/>
      <c r="O561" s="246"/>
      <c r="P561" s="246"/>
      <c r="Q561" s="246"/>
      <c r="R561" s="246"/>
      <c r="S561" s="246"/>
      <c r="T561" s="247"/>
      <c r="AT561" s="248" t="s">
        <v>144</v>
      </c>
      <c r="AU561" s="248" t="s">
        <v>88</v>
      </c>
      <c r="AV561" s="14" t="s">
        <v>88</v>
      </c>
      <c r="AW561" s="14" t="s">
        <v>34</v>
      </c>
      <c r="AX561" s="14" t="s">
        <v>81</v>
      </c>
      <c r="AY561" s="248" t="s">
        <v>136</v>
      </c>
    </row>
    <row r="562" spans="1:65" s="13" customFormat="1" ht="11.25">
      <c r="B562" s="227"/>
      <c r="C562" s="228"/>
      <c r="D562" s="229" t="s">
        <v>144</v>
      </c>
      <c r="E562" s="230" t="s">
        <v>1</v>
      </c>
      <c r="F562" s="231" t="s">
        <v>157</v>
      </c>
      <c r="G562" s="228"/>
      <c r="H562" s="230" t="s">
        <v>1</v>
      </c>
      <c r="I562" s="232"/>
      <c r="J562" s="228"/>
      <c r="K562" s="228"/>
      <c r="L562" s="233"/>
      <c r="M562" s="234"/>
      <c r="N562" s="235"/>
      <c r="O562" s="235"/>
      <c r="P562" s="235"/>
      <c r="Q562" s="235"/>
      <c r="R562" s="235"/>
      <c r="S562" s="235"/>
      <c r="T562" s="236"/>
      <c r="AT562" s="237" t="s">
        <v>144</v>
      </c>
      <c r="AU562" s="237" t="s">
        <v>88</v>
      </c>
      <c r="AV562" s="13" t="s">
        <v>86</v>
      </c>
      <c r="AW562" s="13" t="s">
        <v>34</v>
      </c>
      <c r="AX562" s="13" t="s">
        <v>81</v>
      </c>
      <c r="AY562" s="237" t="s">
        <v>136</v>
      </c>
    </row>
    <row r="563" spans="1:65" s="14" customFormat="1" ht="11.25">
      <c r="B563" s="238"/>
      <c r="C563" s="239"/>
      <c r="D563" s="229" t="s">
        <v>144</v>
      </c>
      <c r="E563" s="240" t="s">
        <v>1</v>
      </c>
      <c r="F563" s="241" t="s">
        <v>364</v>
      </c>
      <c r="G563" s="239"/>
      <c r="H563" s="242">
        <v>0.28499999999999998</v>
      </c>
      <c r="I563" s="243"/>
      <c r="J563" s="239"/>
      <c r="K563" s="239"/>
      <c r="L563" s="244"/>
      <c r="M563" s="245"/>
      <c r="N563" s="246"/>
      <c r="O563" s="246"/>
      <c r="P563" s="246"/>
      <c r="Q563" s="246"/>
      <c r="R563" s="246"/>
      <c r="S563" s="246"/>
      <c r="T563" s="247"/>
      <c r="AT563" s="248" t="s">
        <v>144</v>
      </c>
      <c r="AU563" s="248" t="s">
        <v>88</v>
      </c>
      <c r="AV563" s="14" t="s">
        <v>88</v>
      </c>
      <c r="AW563" s="14" t="s">
        <v>34</v>
      </c>
      <c r="AX563" s="14" t="s">
        <v>81</v>
      </c>
      <c r="AY563" s="248" t="s">
        <v>136</v>
      </c>
    </row>
    <row r="564" spans="1:65" s="13" customFormat="1" ht="11.25">
      <c r="B564" s="227"/>
      <c r="C564" s="228"/>
      <c r="D564" s="229" t="s">
        <v>144</v>
      </c>
      <c r="E564" s="230" t="s">
        <v>1</v>
      </c>
      <c r="F564" s="231" t="s">
        <v>159</v>
      </c>
      <c r="G564" s="228"/>
      <c r="H564" s="230" t="s">
        <v>1</v>
      </c>
      <c r="I564" s="232"/>
      <c r="J564" s="228"/>
      <c r="K564" s="228"/>
      <c r="L564" s="233"/>
      <c r="M564" s="234"/>
      <c r="N564" s="235"/>
      <c r="O564" s="235"/>
      <c r="P564" s="235"/>
      <c r="Q564" s="235"/>
      <c r="R564" s="235"/>
      <c r="S564" s="235"/>
      <c r="T564" s="236"/>
      <c r="AT564" s="237" t="s">
        <v>144</v>
      </c>
      <c r="AU564" s="237" t="s">
        <v>88</v>
      </c>
      <c r="AV564" s="13" t="s">
        <v>86</v>
      </c>
      <c r="AW564" s="13" t="s">
        <v>34</v>
      </c>
      <c r="AX564" s="13" t="s">
        <v>81</v>
      </c>
      <c r="AY564" s="237" t="s">
        <v>136</v>
      </c>
    </row>
    <row r="565" spans="1:65" s="14" customFormat="1" ht="11.25">
      <c r="B565" s="238"/>
      <c r="C565" s="239"/>
      <c r="D565" s="229" t="s">
        <v>144</v>
      </c>
      <c r="E565" s="240" t="s">
        <v>1</v>
      </c>
      <c r="F565" s="241" t="s">
        <v>365</v>
      </c>
      <c r="G565" s="239"/>
      <c r="H565" s="242">
        <v>0.66</v>
      </c>
      <c r="I565" s="243"/>
      <c r="J565" s="239"/>
      <c r="K565" s="239"/>
      <c r="L565" s="244"/>
      <c r="M565" s="245"/>
      <c r="N565" s="246"/>
      <c r="O565" s="246"/>
      <c r="P565" s="246"/>
      <c r="Q565" s="246"/>
      <c r="R565" s="246"/>
      <c r="S565" s="246"/>
      <c r="T565" s="247"/>
      <c r="AT565" s="248" t="s">
        <v>144</v>
      </c>
      <c r="AU565" s="248" t="s">
        <v>88</v>
      </c>
      <c r="AV565" s="14" t="s">
        <v>88</v>
      </c>
      <c r="AW565" s="14" t="s">
        <v>34</v>
      </c>
      <c r="AX565" s="14" t="s">
        <v>81</v>
      </c>
      <c r="AY565" s="248" t="s">
        <v>136</v>
      </c>
    </row>
    <row r="566" spans="1:65" s="13" customFormat="1" ht="11.25">
      <c r="B566" s="227"/>
      <c r="C566" s="228"/>
      <c r="D566" s="229" t="s">
        <v>144</v>
      </c>
      <c r="E566" s="230" t="s">
        <v>1</v>
      </c>
      <c r="F566" s="231" t="s">
        <v>169</v>
      </c>
      <c r="G566" s="228"/>
      <c r="H566" s="230" t="s">
        <v>1</v>
      </c>
      <c r="I566" s="232"/>
      <c r="J566" s="228"/>
      <c r="K566" s="228"/>
      <c r="L566" s="233"/>
      <c r="M566" s="234"/>
      <c r="N566" s="235"/>
      <c r="O566" s="235"/>
      <c r="P566" s="235"/>
      <c r="Q566" s="235"/>
      <c r="R566" s="235"/>
      <c r="S566" s="235"/>
      <c r="T566" s="236"/>
      <c r="AT566" s="237" t="s">
        <v>144</v>
      </c>
      <c r="AU566" s="237" t="s">
        <v>88</v>
      </c>
      <c r="AV566" s="13" t="s">
        <v>86</v>
      </c>
      <c r="AW566" s="13" t="s">
        <v>34</v>
      </c>
      <c r="AX566" s="13" t="s">
        <v>81</v>
      </c>
      <c r="AY566" s="237" t="s">
        <v>136</v>
      </c>
    </row>
    <row r="567" spans="1:65" s="14" customFormat="1" ht="11.25">
      <c r="B567" s="238"/>
      <c r="C567" s="239"/>
      <c r="D567" s="229" t="s">
        <v>144</v>
      </c>
      <c r="E567" s="240" t="s">
        <v>1</v>
      </c>
      <c r="F567" s="241" t="s">
        <v>427</v>
      </c>
      <c r="G567" s="239"/>
      <c r="H567" s="242">
        <v>0.432</v>
      </c>
      <c r="I567" s="243"/>
      <c r="J567" s="239"/>
      <c r="K567" s="239"/>
      <c r="L567" s="244"/>
      <c r="M567" s="245"/>
      <c r="N567" s="246"/>
      <c r="O567" s="246"/>
      <c r="P567" s="246"/>
      <c r="Q567" s="246"/>
      <c r="R567" s="246"/>
      <c r="S567" s="246"/>
      <c r="T567" s="247"/>
      <c r="AT567" s="248" t="s">
        <v>144</v>
      </c>
      <c r="AU567" s="248" t="s">
        <v>88</v>
      </c>
      <c r="AV567" s="14" t="s">
        <v>88</v>
      </c>
      <c r="AW567" s="14" t="s">
        <v>34</v>
      </c>
      <c r="AX567" s="14" t="s">
        <v>81</v>
      </c>
      <c r="AY567" s="248" t="s">
        <v>136</v>
      </c>
    </row>
    <row r="568" spans="1:65" s="13" customFormat="1" ht="11.25">
      <c r="B568" s="227"/>
      <c r="C568" s="228"/>
      <c r="D568" s="229" t="s">
        <v>144</v>
      </c>
      <c r="E568" s="230" t="s">
        <v>1</v>
      </c>
      <c r="F568" s="231" t="s">
        <v>171</v>
      </c>
      <c r="G568" s="228"/>
      <c r="H568" s="230" t="s">
        <v>1</v>
      </c>
      <c r="I568" s="232"/>
      <c r="J568" s="228"/>
      <c r="K568" s="228"/>
      <c r="L568" s="233"/>
      <c r="M568" s="234"/>
      <c r="N568" s="235"/>
      <c r="O568" s="235"/>
      <c r="P568" s="235"/>
      <c r="Q568" s="235"/>
      <c r="R568" s="235"/>
      <c r="S568" s="235"/>
      <c r="T568" s="236"/>
      <c r="AT568" s="237" t="s">
        <v>144</v>
      </c>
      <c r="AU568" s="237" t="s">
        <v>88</v>
      </c>
      <c r="AV568" s="13" t="s">
        <v>86</v>
      </c>
      <c r="AW568" s="13" t="s">
        <v>34</v>
      </c>
      <c r="AX568" s="13" t="s">
        <v>81</v>
      </c>
      <c r="AY568" s="237" t="s">
        <v>136</v>
      </c>
    </row>
    <row r="569" spans="1:65" s="14" customFormat="1" ht="11.25">
      <c r="B569" s="238"/>
      <c r="C569" s="239"/>
      <c r="D569" s="229" t="s">
        <v>144</v>
      </c>
      <c r="E569" s="240" t="s">
        <v>1</v>
      </c>
      <c r="F569" s="241" t="s">
        <v>428</v>
      </c>
      <c r="G569" s="239"/>
      <c r="H569" s="242">
        <v>0.67500000000000004</v>
      </c>
      <c r="I569" s="243"/>
      <c r="J569" s="239"/>
      <c r="K569" s="239"/>
      <c r="L569" s="244"/>
      <c r="M569" s="245"/>
      <c r="N569" s="246"/>
      <c r="O569" s="246"/>
      <c r="P569" s="246"/>
      <c r="Q569" s="246"/>
      <c r="R569" s="246"/>
      <c r="S569" s="246"/>
      <c r="T569" s="247"/>
      <c r="AT569" s="248" t="s">
        <v>144</v>
      </c>
      <c r="AU569" s="248" t="s">
        <v>88</v>
      </c>
      <c r="AV569" s="14" t="s">
        <v>88</v>
      </c>
      <c r="AW569" s="14" t="s">
        <v>34</v>
      </c>
      <c r="AX569" s="14" t="s">
        <v>81</v>
      </c>
      <c r="AY569" s="248" t="s">
        <v>136</v>
      </c>
    </row>
    <row r="570" spans="1:65" s="15" customFormat="1" ht="11.25">
      <c r="B570" s="249"/>
      <c r="C570" s="250"/>
      <c r="D570" s="229" t="s">
        <v>144</v>
      </c>
      <c r="E570" s="251" t="s">
        <v>1</v>
      </c>
      <c r="F570" s="252" t="s">
        <v>161</v>
      </c>
      <c r="G570" s="250"/>
      <c r="H570" s="253">
        <v>5.4269999999999996</v>
      </c>
      <c r="I570" s="254"/>
      <c r="J570" s="250"/>
      <c r="K570" s="250"/>
      <c r="L570" s="255"/>
      <c r="M570" s="256"/>
      <c r="N570" s="257"/>
      <c r="O570" s="257"/>
      <c r="P570" s="257"/>
      <c r="Q570" s="257"/>
      <c r="R570" s="257"/>
      <c r="S570" s="257"/>
      <c r="T570" s="258"/>
      <c r="AT570" s="259" t="s">
        <v>144</v>
      </c>
      <c r="AU570" s="259" t="s">
        <v>88</v>
      </c>
      <c r="AV570" s="15" t="s">
        <v>142</v>
      </c>
      <c r="AW570" s="15" t="s">
        <v>34</v>
      </c>
      <c r="AX570" s="15" t="s">
        <v>86</v>
      </c>
      <c r="AY570" s="259" t="s">
        <v>136</v>
      </c>
    </row>
    <row r="571" spans="1:65" s="2" customFormat="1" ht="24" customHeight="1">
      <c r="A571" s="35"/>
      <c r="B571" s="36"/>
      <c r="C571" s="213" t="s">
        <v>429</v>
      </c>
      <c r="D571" s="213" t="s">
        <v>138</v>
      </c>
      <c r="E571" s="214" t="s">
        <v>430</v>
      </c>
      <c r="F571" s="215" t="s">
        <v>431</v>
      </c>
      <c r="G571" s="216" t="s">
        <v>182</v>
      </c>
      <c r="H571" s="217">
        <v>26.55</v>
      </c>
      <c r="I571" s="218"/>
      <c r="J571" s="219">
        <f>ROUND(I571*H571,2)</f>
        <v>0</v>
      </c>
      <c r="K571" s="220"/>
      <c r="L571" s="40"/>
      <c r="M571" s="221" t="s">
        <v>1</v>
      </c>
      <c r="N571" s="222" t="s">
        <v>46</v>
      </c>
      <c r="O571" s="72"/>
      <c r="P571" s="223">
        <f>O571*H571</f>
        <v>0</v>
      </c>
      <c r="Q571" s="223">
        <v>0</v>
      </c>
      <c r="R571" s="223">
        <f>Q571*H571</f>
        <v>0</v>
      </c>
      <c r="S571" s="223">
        <v>3.5000000000000003E-2</v>
      </c>
      <c r="T571" s="224">
        <f>S571*H571</f>
        <v>0.92925000000000013</v>
      </c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R571" s="225" t="s">
        <v>142</v>
      </c>
      <c r="AT571" s="225" t="s">
        <v>138</v>
      </c>
      <c r="AU571" s="225" t="s">
        <v>88</v>
      </c>
      <c r="AY571" s="18" t="s">
        <v>136</v>
      </c>
      <c r="BE571" s="226">
        <f>IF(N571="základní",J571,0)</f>
        <v>0</v>
      </c>
      <c r="BF571" s="226">
        <f>IF(N571="snížená",J571,0)</f>
        <v>0</v>
      </c>
      <c r="BG571" s="226">
        <f>IF(N571="zákl. přenesená",J571,0)</f>
        <v>0</v>
      </c>
      <c r="BH571" s="226">
        <f>IF(N571="sníž. přenesená",J571,0)</f>
        <v>0</v>
      </c>
      <c r="BI571" s="226">
        <f>IF(N571="nulová",J571,0)</f>
        <v>0</v>
      </c>
      <c r="BJ571" s="18" t="s">
        <v>86</v>
      </c>
      <c r="BK571" s="226">
        <f>ROUND(I571*H571,2)</f>
        <v>0</v>
      </c>
      <c r="BL571" s="18" t="s">
        <v>142</v>
      </c>
      <c r="BM571" s="225" t="s">
        <v>432</v>
      </c>
    </row>
    <row r="572" spans="1:65" s="13" customFormat="1" ht="11.25">
      <c r="B572" s="227"/>
      <c r="C572" s="228"/>
      <c r="D572" s="229" t="s">
        <v>144</v>
      </c>
      <c r="E572" s="230" t="s">
        <v>1</v>
      </c>
      <c r="F572" s="231" t="s">
        <v>433</v>
      </c>
      <c r="G572" s="228"/>
      <c r="H572" s="230" t="s">
        <v>1</v>
      </c>
      <c r="I572" s="232"/>
      <c r="J572" s="228"/>
      <c r="K572" s="228"/>
      <c r="L572" s="233"/>
      <c r="M572" s="234"/>
      <c r="N572" s="235"/>
      <c r="O572" s="235"/>
      <c r="P572" s="235"/>
      <c r="Q572" s="235"/>
      <c r="R572" s="235"/>
      <c r="S572" s="235"/>
      <c r="T572" s="236"/>
      <c r="AT572" s="237" t="s">
        <v>144</v>
      </c>
      <c r="AU572" s="237" t="s">
        <v>88</v>
      </c>
      <c r="AV572" s="13" t="s">
        <v>86</v>
      </c>
      <c r="AW572" s="13" t="s">
        <v>34</v>
      </c>
      <c r="AX572" s="13" t="s">
        <v>81</v>
      </c>
      <c r="AY572" s="237" t="s">
        <v>136</v>
      </c>
    </row>
    <row r="573" spans="1:65" s="14" customFormat="1" ht="11.25">
      <c r="B573" s="238"/>
      <c r="C573" s="239"/>
      <c r="D573" s="229" t="s">
        <v>144</v>
      </c>
      <c r="E573" s="240" t="s">
        <v>1</v>
      </c>
      <c r="F573" s="241" t="s">
        <v>434</v>
      </c>
      <c r="G573" s="239"/>
      <c r="H573" s="242">
        <v>4</v>
      </c>
      <c r="I573" s="243"/>
      <c r="J573" s="239"/>
      <c r="K573" s="239"/>
      <c r="L573" s="244"/>
      <c r="M573" s="245"/>
      <c r="N573" s="246"/>
      <c r="O573" s="246"/>
      <c r="P573" s="246"/>
      <c r="Q573" s="246"/>
      <c r="R573" s="246"/>
      <c r="S573" s="246"/>
      <c r="T573" s="247"/>
      <c r="AT573" s="248" t="s">
        <v>144</v>
      </c>
      <c r="AU573" s="248" t="s">
        <v>88</v>
      </c>
      <c r="AV573" s="14" t="s">
        <v>88</v>
      </c>
      <c r="AW573" s="14" t="s">
        <v>34</v>
      </c>
      <c r="AX573" s="14" t="s">
        <v>81</v>
      </c>
      <c r="AY573" s="248" t="s">
        <v>136</v>
      </c>
    </row>
    <row r="574" spans="1:65" s="14" customFormat="1" ht="11.25">
      <c r="B574" s="238"/>
      <c r="C574" s="239"/>
      <c r="D574" s="229" t="s">
        <v>144</v>
      </c>
      <c r="E574" s="240" t="s">
        <v>1</v>
      </c>
      <c r="F574" s="241" t="s">
        <v>435</v>
      </c>
      <c r="G574" s="239"/>
      <c r="H574" s="242">
        <v>2.7</v>
      </c>
      <c r="I574" s="243"/>
      <c r="J574" s="239"/>
      <c r="K574" s="239"/>
      <c r="L574" s="244"/>
      <c r="M574" s="245"/>
      <c r="N574" s="246"/>
      <c r="O574" s="246"/>
      <c r="P574" s="246"/>
      <c r="Q574" s="246"/>
      <c r="R574" s="246"/>
      <c r="S574" s="246"/>
      <c r="T574" s="247"/>
      <c r="AT574" s="248" t="s">
        <v>144</v>
      </c>
      <c r="AU574" s="248" t="s">
        <v>88</v>
      </c>
      <c r="AV574" s="14" t="s">
        <v>88</v>
      </c>
      <c r="AW574" s="14" t="s">
        <v>34</v>
      </c>
      <c r="AX574" s="14" t="s">
        <v>81</v>
      </c>
      <c r="AY574" s="248" t="s">
        <v>136</v>
      </c>
    </row>
    <row r="575" spans="1:65" s="14" customFormat="1" ht="11.25">
      <c r="B575" s="238"/>
      <c r="C575" s="239"/>
      <c r="D575" s="229" t="s">
        <v>144</v>
      </c>
      <c r="E575" s="240" t="s">
        <v>1</v>
      </c>
      <c r="F575" s="241" t="s">
        <v>436</v>
      </c>
      <c r="G575" s="239"/>
      <c r="H575" s="242">
        <v>2.25</v>
      </c>
      <c r="I575" s="243"/>
      <c r="J575" s="239"/>
      <c r="K575" s="239"/>
      <c r="L575" s="244"/>
      <c r="M575" s="245"/>
      <c r="N575" s="246"/>
      <c r="O575" s="246"/>
      <c r="P575" s="246"/>
      <c r="Q575" s="246"/>
      <c r="R575" s="246"/>
      <c r="S575" s="246"/>
      <c r="T575" s="247"/>
      <c r="AT575" s="248" t="s">
        <v>144</v>
      </c>
      <c r="AU575" s="248" t="s">
        <v>88</v>
      </c>
      <c r="AV575" s="14" t="s">
        <v>88</v>
      </c>
      <c r="AW575" s="14" t="s">
        <v>34</v>
      </c>
      <c r="AX575" s="14" t="s">
        <v>81</v>
      </c>
      <c r="AY575" s="248" t="s">
        <v>136</v>
      </c>
    </row>
    <row r="576" spans="1:65" s="14" customFormat="1" ht="11.25">
      <c r="B576" s="238"/>
      <c r="C576" s="239"/>
      <c r="D576" s="229" t="s">
        <v>144</v>
      </c>
      <c r="E576" s="240" t="s">
        <v>1</v>
      </c>
      <c r="F576" s="241" t="s">
        <v>437</v>
      </c>
      <c r="G576" s="239"/>
      <c r="H576" s="242">
        <v>17.600000000000001</v>
      </c>
      <c r="I576" s="243"/>
      <c r="J576" s="239"/>
      <c r="K576" s="239"/>
      <c r="L576" s="244"/>
      <c r="M576" s="245"/>
      <c r="N576" s="246"/>
      <c r="O576" s="246"/>
      <c r="P576" s="246"/>
      <c r="Q576" s="246"/>
      <c r="R576" s="246"/>
      <c r="S576" s="246"/>
      <c r="T576" s="247"/>
      <c r="AT576" s="248" t="s">
        <v>144</v>
      </c>
      <c r="AU576" s="248" t="s">
        <v>88</v>
      </c>
      <c r="AV576" s="14" t="s">
        <v>88</v>
      </c>
      <c r="AW576" s="14" t="s">
        <v>34</v>
      </c>
      <c r="AX576" s="14" t="s">
        <v>81</v>
      </c>
      <c r="AY576" s="248" t="s">
        <v>136</v>
      </c>
    </row>
    <row r="577" spans="1:65" s="15" customFormat="1" ht="11.25">
      <c r="B577" s="249"/>
      <c r="C577" s="250"/>
      <c r="D577" s="229" t="s">
        <v>144</v>
      </c>
      <c r="E577" s="251" t="s">
        <v>1</v>
      </c>
      <c r="F577" s="252" t="s">
        <v>161</v>
      </c>
      <c r="G577" s="250"/>
      <c r="H577" s="253">
        <v>26.55</v>
      </c>
      <c r="I577" s="254"/>
      <c r="J577" s="250"/>
      <c r="K577" s="250"/>
      <c r="L577" s="255"/>
      <c r="M577" s="256"/>
      <c r="N577" s="257"/>
      <c r="O577" s="257"/>
      <c r="P577" s="257"/>
      <c r="Q577" s="257"/>
      <c r="R577" s="257"/>
      <c r="S577" s="257"/>
      <c r="T577" s="258"/>
      <c r="AT577" s="259" t="s">
        <v>144</v>
      </c>
      <c r="AU577" s="259" t="s">
        <v>88</v>
      </c>
      <c r="AV577" s="15" t="s">
        <v>142</v>
      </c>
      <c r="AW577" s="15" t="s">
        <v>34</v>
      </c>
      <c r="AX577" s="15" t="s">
        <v>86</v>
      </c>
      <c r="AY577" s="259" t="s">
        <v>136</v>
      </c>
    </row>
    <row r="578" spans="1:65" s="2" customFormat="1" ht="16.5" customHeight="1">
      <c r="A578" s="35"/>
      <c r="B578" s="36"/>
      <c r="C578" s="213" t="s">
        <v>438</v>
      </c>
      <c r="D578" s="213" t="s">
        <v>138</v>
      </c>
      <c r="E578" s="214" t="s">
        <v>439</v>
      </c>
      <c r="F578" s="215" t="s">
        <v>440</v>
      </c>
      <c r="G578" s="216" t="s">
        <v>182</v>
      </c>
      <c r="H578" s="217">
        <v>5.74</v>
      </c>
      <c r="I578" s="218"/>
      <c r="J578" s="219">
        <f>ROUND(I578*H578,2)</f>
        <v>0</v>
      </c>
      <c r="K578" s="220"/>
      <c r="L578" s="40"/>
      <c r="M578" s="221" t="s">
        <v>1</v>
      </c>
      <c r="N578" s="222" t="s">
        <v>46</v>
      </c>
      <c r="O578" s="72"/>
      <c r="P578" s="223">
        <f>O578*H578</f>
        <v>0</v>
      </c>
      <c r="Q578" s="223">
        <v>0</v>
      </c>
      <c r="R578" s="223">
        <f>Q578*H578</f>
        <v>0</v>
      </c>
      <c r="S578" s="223">
        <v>7.5999999999999998E-2</v>
      </c>
      <c r="T578" s="224">
        <f>S578*H578</f>
        <v>0.43624000000000002</v>
      </c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R578" s="225" t="s">
        <v>142</v>
      </c>
      <c r="AT578" s="225" t="s">
        <v>138</v>
      </c>
      <c r="AU578" s="225" t="s">
        <v>88</v>
      </c>
      <c r="AY578" s="18" t="s">
        <v>136</v>
      </c>
      <c r="BE578" s="226">
        <f>IF(N578="základní",J578,0)</f>
        <v>0</v>
      </c>
      <c r="BF578" s="226">
        <f>IF(N578="snížená",J578,0)</f>
        <v>0</v>
      </c>
      <c r="BG578" s="226">
        <f>IF(N578="zákl. přenesená",J578,0)</f>
        <v>0</v>
      </c>
      <c r="BH578" s="226">
        <f>IF(N578="sníž. přenesená",J578,0)</f>
        <v>0</v>
      </c>
      <c r="BI578" s="226">
        <f>IF(N578="nulová",J578,0)</f>
        <v>0</v>
      </c>
      <c r="BJ578" s="18" t="s">
        <v>86</v>
      </c>
      <c r="BK578" s="226">
        <f>ROUND(I578*H578,2)</f>
        <v>0</v>
      </c>
      <c r="BL578" s="18" t="s">
        <v>142</v>
      </c>
      <c r="BM578" s="225" t="s">
        <v>441</v>
      </c>
    </row>
    <row r="579" spans="1:65" s="14" customFormat="1" ht="11.25">
      <c r="B579" s="238"/>
      <c r="C579" s="239"/>
      <c r="D579" s="229" t="s">
        <v>144</v>
      </c>
      <c r="E579" s="240" t="s">
        <v>1</v>
      </c>
      <c r="F579" s="241" t="s">
        <v>442</v>
      </c>
      <c r="G579" s="239"/>
      <c r="H579" s="242">
        <v>5.74</v>
      </c>
      <c r="I579" s="243"/>
      <c r="J579" s="239"/>
      <c r="K579" s="239"/>
      <c r="L579" s="244"/>
      <c r="M579" s="245"/>
      <c r="N579" s="246"/>
      <c r="O579" s="246"/>
      <c r="P579" s="246"/>
      <c r="Q579" s="246"/>
      <c r="R579" s="246"/>
      <c r="S579" s="246"/>
      <c r="T579" s="247"/>
      <c r="AT579" s="248" t="s">
        <v>144</v>
      </c>
      <c r="AU579" s="248" t="s">
        <v>88</v>
      </c>
      <c r="AV579" s="14" t="s">
        <v>88</v>
      </c>
      <c r="AW579" s="14" t="s">
        <v>34</v>
      </c>
      <c r="AX579" s="14" t="s">
        <v>86</v>
      </c>
      <c r="AY579" s="248" t="s">
        <v>136</v>
      </c>
    </row>
    <row r="580" spans="1:65" s="2" customFormat="1" ht="24" customHeight="1">
      <c r="A580" s="35"/>
      <c r="B580" s="36"/>
      <c r="C580" s="213" t="s">
        <v>443</v>
      </c>
      <c r="D580" s="213" t="s">
        <v>138</v>
      </c>
      <c r="E580" s="214" t="s">
        <v>444</v>
      </c>
      <c r="F580" s="215" t="s">
        <v>445</v>
      </c>
      <c r="G580" s="216" t="s">
        <v>446</v>
      </c>
      <c r="H580" s="217">
        <v>20</v>
      </c>
      <c r="I580" s="218"/>
      <c r="J580" s="219">
        <f>ROUND(I580*H580,2)</f>
        <v>0</v>
      </c>
      <c r="K580" s="220"/>
      <c r="L580" s="40"/>
      <c r="M580" s="221" t="s">
        <v>1</v>
      </c>
      <c r="N580" s="222" t="s">
        <v>46</v>
      </c>
      <c r="O580" s="72"/>
      <c r="P580" s="223">
        <f>O580*H580</f>
        <v>0</v>
      </c>
      <c r="Q580" s="223">
        <v>0</v>
      </c>
      <c r="R580" s="223">
        <f>Q580*H580</f>
        <v>0</v>
      </c>
      <c r="S580" s="223">
        <v>1.2999999999999999E-2</v>
      </c>
      <c r="T580" s="224">
        <f>S580*H580</f>
        <v>0.26</v>
      </c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R580" s="225" t="s">
        <v>142</v>
      </c>
      <c r="AT580" s="225" t="s">
        <v>138</v>
      </c>
      <c r="AU580" s="225" t="s">
        <v>88</v>
      </c>
      <c r="AY580" s="18" t="s">
        <v>136</v>
      </c>
      <c r="BE580" s="226">
        <f>IF(N580="základní",J580,0)</f>
        <v>0</v>
      </c>
      <c r="BF580" s="226">
        <f>IF(N580="snížená",J580,0)</f>
        <v>0</v>
      </c>
      <c r="BG580" s="226">
        <f>IF(N580="zákl. přenesená",J580,0)</f>
        <v>0</v>
      </c>
      <c r="BH580" s="226">
        <f>IF(N580="sníž. přenesená",J580,0)</f>
        <v>0</v>
      </c>
      <c r="BI580" s="226">
        <f>IF(N580="nulová",J580,0)</f>
        <v>0</v>
      </c>
      <c r="BJ580" s="18" t="s">
        <v>86</v>
      </c>
      <c r="BK580" s="226">
        <f>ROUND(I580*H580,2)</f>
        <v>0</v>
      </c>
      <c r="BL580" s="18" t="s">
        <v>142</v>
      </c>
      <c r="BM580" s="225" t="s">
        <v>447</v>
      </c>
    </row>
    <row r="581" spans="1:65" s="14" customFormat="1" ht="11.25">
      <c r="B581" s="238"/>
      <c r="C581" s="239"/>
      <c r="D581" s="229" t="s">
        <v>144</v>
      </c>
      <c r="E581" s="240" t="s">
        <v>1</v>
      </c>
      <c r="F581" s="241" t="s">
        <v>448</v>
      </c>
      <c r="G581" s="239"/>
      <c r="H581" s="242">
        <v>20</v>
      </c>
      <c r="I581" s="243"/>
      <c r="J581" s="239"/>
      <c r="K581" s="239"/>
      <c r="L581" s="244"/>
      <c r="M581" s="245"/>
      <c r="N581" s="246"/>
      <c r="O581" s="246"/>
      <c r="P581" s="246"/>
      <c r="Q581" s="246"/>
      <c r="R581" s="246"/>
      <c r="S581" s="246"/>
      <c r="T581" s="247"/>
      <c r="AT581" s="248" t="s">
        <v>144</v>
      </c>
      <c r="AU581" s="248" t="s">
        <v>88</v>
      </c>
      <c r="AV581" s="14" t="s">
        <v>88</v>
      </c>
      <c r="AW581" s="14" t="s">
        <v>34</v>
      </c>
      <c r="AX581" s="14" t="s">
        <v>86</v>
      </c>
      <c r="AY581" s="248" t="s">
        <v>136</v>
      </c>
    </row>
    <row r="582" spans="1:65" s="2" customFormat="1" ht="16.5" customHeight="1">
      <c r="A582" s="35"/>
      <c r="B582" s="36"/>
      <c r="C582" s="213" t="s">
        <v>449</v>
      </c>
      <c r="D582" s="213" t="s">
        <v>138</v>
      </c>
      <c r="E582" s="214" t="s">
        <v>450</v>
      </c>
      <c r="F582" s="215" t="s">
        <v>451</v>
      </c>
      <c r="G582" s="216" t="s">
        <v>446</v>
      </c>
      <c r="H582" s="217">
        <v>10</v>
      </c>
      <c r="I582" s="218"/>
      <c r="J582" s="219">
        <f>ROUND(I582*H582,2)</f>
        <v>0</v>
      </c>
      <c r="K582" s="220"/>
      <c r="L582" s="40"/>
      <c r="M582" s="221" t="s">
        <v>1</v>
      </c>
      <c r="N582" s="222" t="s">
        <v>46</v>
      </c>
      <c r="O582" s="72"/>
      <c r="P582" s="223">
        <f>O582*H582</f>
        <v>0</v>
      </c>
      <c r="Q582" s="223">
        <v>0</v>
      </c>
      <c r="R582" s="223">
        <f>Q582*H582</f>
        <v>0</v>
      </c>
      <c r="S582" s="223">
        <v>3.6999999999999998E-2</v>
      </c>
      <c r="T582" s="224">
        <f>S582*H582</f>
        <v>0.37</v>
      </c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  <c r="AR582" s="225" t="s">
        <v>142</v>
      </c>
      <c r="AT582" s="225" t="s">
        <v>138</v>
      </c>
      <c r="AU582" s="225" t="s">
        <v>88</v>
      </c>
      <c r="AY582" s="18" t="s">
        <v>136</v>
      </c>
      <c r="BE582" s="226">
        <f>IF(N582="základní",J582,0)</f>
        <v>0</v>
      </c>
      <c r="BF582" s="226">
        <f>IF(N582="snížená",J582,0)</f>
        <v>0</v>
      </c>
      <c r="BG582" s="226">
        <f>IF(N582="zákl. přenesená",J582,0)</f>
        <v>0</v>
      </c>
      <c r="BH582" s="226">
        <f>IF(N582="sníž. přenesená",J582,0)</f>
        <v>0</v>
      </c>
      <c r="BI582" s="226">
        <f>IF(N582="nulová",J582,0)</f>
        <v>0</v>
      </c>
      <c r="BJ582" s="18" t="s">
        <v>86</v>
      </c>
      <c r="BK582" s="226">
        <f>ROUND(I582*H582,2)</f>
        <v>0</v>
      </c>
      <c r="BL582" s="18" t="s">
        <v>142</v>
      </c>
      <c r="BM582" s="225" t="s">
        <v>452</v>
      </c>
    </row>
    <row r="583" spans="1:65" s="14" customFormat="1" ht="11.25">
      <c r="B583" s="238"/>
      <c r="C583" s="239"/>
      <c r="D583" s="229" t="s">
        <v>144</v>
      </c>
      <c r="E583" s="240" t="s">
        <v>1</v>
      </c>
      <c r="F583" s="241" t="s">
        <v>453</v>
      </c>
      <c r="G583" s="239"/>
      <c r="H583" s="242">
        <v>10</v>
      </c>
      <c r="I583" s="243"/>
      <c r="J583" s="239"/>
      <c r="K583" s="239"/>
      <c r="L583" s="244"/>
      <c r="M583" s="245"/>
      <c r="N583" s="246"/>
      <c r="O583" s="246"/>
      <c r="P583" s="246"/>
      <c r="Q583" s="246"/>
      <c r="R583" s="246"/>
      <c r="S583" s="246"/>
      <c r="T583" s="247"/>
      <c r="AT583" s="248" t="s">
        <v>144</v>
      </c>
      <c r="AU583" s="248" t="s">
        <v>88</v>
      </c>
      <c r="AV583" s="14" t="s">
        <v>88</v>
      </c>
      <c r="AW583" s="14" t="s">
        <v>34</v>
      </c>
      <c r="AX583" s="14" t="s">
        <v>86</v>
      </c>
      <c r="AY583" s="248" t="s">
        <v>136</v>
      </c>
    </row>
    <row r="584" spans="1:65" s="2" customFormat="1" ht="16.5" customHeight="1">
      <c r="A584" s="35"/>
      <c r="B584" s="36"/>
      <c r="C584" s="213" t="s">
        <v>454</v>
      </c>
      <c r="D584" s="213" t="s">
        <v>138</v>
      </c>
      <c r="E584" s="214" t="s">
        <v>455</v>
      </c>
      <c r="F584" s="215" t="s">
        <v>456</v>
      </c>
      <c r="G584" s="216" t="s">
        <v>141</v>
      </c>
      <c r="H584" s="217">
        <v>0.5</v>
      </c>
      <c r="I584" s="218"/>
      <c r="J584" s="219">
        <f>ROUND(I584*H584,2)</f>
        <v>0</v>
      </c>
      <c r="K584" s="220"/>
      <c r="L584" s="40"/>
      <c r="M584" s="221" t="s">
        <v>1</v>
      </c>
      <c r="N584" s="222" t="s">
        <v>46</v>
      </c>
      <c r="O584" s="72"/>
      <c r="P584" s="223">
        <f>O584*H584</f>
        <v>0</v>
      </c>
      <c r="Q584" s="223">
        <v>0</v>
      </c>
      <c r="R584" s="223">
        <f>Q584*H584</f>
        <v>0</v>
      </c>
      <c r="S584" s="223">
        <v>2.2000000000000002</v>
      </c>
      <c r="T584" s="224">
        <f>S584*H584</f>
        <v>1.1000000000000001</v>
      </c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R584" s="225" t="s">
        <v>142</v>
      </c>
      <c r="AT584" s="225" t="s">
        <v>138</v>
      </c>
      <c r="AU584" s="225" t="s">
        <v>88</v>
      </c>
      <c r="AY584" s="18" t="s">
        <v>136</v>
      </c>
      <c r="BE584" s="226">
        <f>IF(N584="základní",J584,0)</f>
        <v>0</v>
      </c>
      <c r="BF584" s="226">
        <f>IF(N584="snížená",J584,0)</f>
        <v>0</v>
      </c>
      <c r="BG584" s="226">
        <f>IF(N584="zákl. přenesená",J584,0)</f>
        <v>0</v>
      </c>
      <c r="BH584" s="226">
        <f>IF(N584="sníž. přenesená",J584,0)</f>
        <v>0</v>
      </c>
      <c r="BI584" s="226">
        <f>IF(N584="nulová",J584,0)</f>
        <v>0</v>
      </c>
      <c r="BJ584" s="18" t="s">
        <v>86</v>
      </c>
      <c r="BK584" s="226">
        <f>ROUND(I584*H584,2)</f>
        <v>0</v>
      </c>
      <c r="BL584" s="18" t="s">
        <v>142</v>
      </c>
      <c r="BM584" s="225" t="s">
        <v>457</v>
      </c>
    </row>
    <row r="585" spans="1:65" s="13" customFormat="1" ht="11.25">
      <c r="B585" s="227"/>
      <c r="C585" s="228"/>
      <c r="D585" s="229" t="s">
        <v>144</v>
      </c>
      <c r="E585" s="230" t="s">
        <v>1</v>
      </c>
      <c r="F585" s="231" t="s">
        <v>458</v>
      </c>
      <c r="G585" s="228"/>
      <c r="H585" s="230" t="s">
        <v>1</v>
      </c>
      <c r="I585" s="232"/>
      <c r="J585" s="228"/>
      <c r="K585" s="228"/>
      <c r="L585" s="233"/>
      <c r="M585" s="234"/>
      <c r="N585" s="235"/>
      <c r="O585" s="235"/>
      <c r="P585" s="235"/>
      <c r="Q585" s="235"/>
      <c r="R585" s="235"/>
      <c r="S585" s="235"/>
      <c r="T585" s="236"/>
      <c r="AT585" s="237" t="s">
        <v>144</v>
      </c>
      <c r="AU585" s="237" t="s">
        <v>88</v>
      </c>
      <c r="AV585" s="13" t="s">
        <v>86</v>
      </c>
      <c r="AW585" s="13" t="s">
        <v>34</v>
      </c>
      <c r="AX585" s="13" t="s">
        <v>81</v>
      </c>
      <c r="AY585" s="237" t="s">
        <v>136</v>
      </c>
    </row>
    <row r="586" spans="1:65" s="14" customFormat="1" ht="11.25">
      <c r="B586" s="238"/>
      <c r="C586" s="239"/>
      <c r="D586" s="229" t="s">
        <v>144</v>
      </c>
      <c r="E586" s="240" t="s">
        <v>1</v>
      </c>
      <c r="F586" s="241" t="s">
        <v>459</v>
      </c>
      <c r="G586" s="239"/>
      <c r="H586" s="242">
        <v>0.4</v>
      </c>
      <c r="I586" s="243"/>
      <c r="J586" s="239"/>
      <c r="K586" s="239"/>
      <c r="L586" s="244"/>
      <c r="M586" s="245"/>
      <c r="N586" s="246"/>
      <c r="O586" s="246"/>
      <c r="P586" s="246"/>
      <c r="Q586" s="246"/>
      <c r="R586" s="246"/>
      <c r="S586" s="246"/>
      <c r="T586" s="247"/>
      <c r="AT586" s="248" t="s">
        <v>144</v>
      </c>
      <c r="AU586" s="248" t="s">
        <v>88</v>
      </c>
      <c r="AV586" s="14" t="s">
        <v>88</v>
      </c>
      <c r="AW586" s="14" t="s">
        <v>34</v>
      </c>
      <c r="AX586" s="14" t="s">
        <v>81</v>
      </c>
      <c r="AY586" s="248" t="s">
        <v>136</v>
      </c>
    </row>
    <row r="587" spans="1:65" s="13" customFormat="1" ht="11.25">
      <c r="B587" s="227"/>
      <c r="C587" s="228"/>
      <c r="D587" s="229" t="s">
        <v>144</v>
      </c>
      <c r="E587" s="230" t="s">
        <v>1</v>
      </c>
      <c r="F587" s="231" t="s">
        <v>460</v>
      </c>
      <c r="G587" s="228"/>
      <c r="H587" s="230" t="s">
        <v>1</v>
      </c>
      <c r="I587" s="232"/>
      <c r="J587" s="228"/>
      <c r="K587" s="228"/>
      <c r="L587" s="233"/>
      <c r="M587" s="234"/>
      <c r="N587" s="235"/>
      <c r="O587" s="235"/>
      <c r="P587" s="235"/>
      <c r="Q587" s="235"/>
      <c r="R587" s="235"/>
      <c r="S587" s="235"/>
      <c r="T587" s="236"/>
      <c r="AT587" s="237" t="s">
        <v>144</v>
      </c>
      <c r="AU587" s="237" t="s">
        <v>88</v>
      </c>
      <c r="AV587" s="13" t="s">
        <v>86</v>
      </c>
      <c r="AW587" s="13" t="s">
        <v>34</v>
      </c>
      <c r="AX587" s="13" t="s">
        <v>81</v>
      </c>
      <c r="AY587" s="237" t="s">
        <v>136</v>
      </c>
    </row>
    <row r="588" spans="1:65" s="14" customFormat="1" ht="11.25">
      <c r="B588" s="238"/>
      <c r="C588" s="239"/>
      <c r="D588" s="229" t="s">
        <v>144</v>
      </c>
      <c r="E588" s="240" t="s">
        <v>1</v>
      </c>
      <c r="F588" s="241" t="s">
        <v>461</v>
      </c>
      <c r="G588" s="239"/>
      <c r="H588" s="242">
        <v>0.1</v>
      </c>
      <c r="I588" s="243"/>
      <c r="J588" s="239"/>
      <c r="K588" s="239"/>
      <c r="L588" s="244"/>
      <c r="M588" s="245"/>
      <c r="N588" s="246"/>
      <c r="O588" s="246"/>
      <c r="P588" s="246"/>
      <c r="Q588" s="246"/>
      <c r="R588" s="246"/>
      <c r="S588" s="246"/>
      <c r="T588" s="247"/>
      <c r="AT588" s="248" t="s">
        <v>144</v>
      </c>
      <c r="AU588" s="248" t="s">
        <v>88</v>
      </c>
      <c r="AV588" s="14" t="s">
        <v>88</v>
      </c>
      <c r="AW588" s="14" t="s">
        <v>34</v>
      </c>
      <c r="AX588" s="14" t="s">
        <v>81</v>
      </c>
      <c r="AY588" s="248" t="s">
        <v>136</v>
      </c>
    </row>
    <row r="589" spans="1:65" s="15" customFormat="1" ht="11.25">
      <c r="B589" s="249"/>
      <c r="C589" s="250"/>
      <c r="D589" s="229" t="s">
        <v>144</v>
      </c>
      <c r="E589" s="251" t="s">
        <v>1</v>
      </c>
      <c r="F589" s="252" t="s">
        <v>161</v>
      </c>
      <c r="G589" s="250"/>
      <c r="H589" s="253">
        <v>0.5</v>
      </c>
      <c r="I589" s="254"/>
      <c r="J589" s="250"/>
      <c r="K589" s="250"/>
      <c r="L589" s="255"/>
      <c r="M589" s="256"/>
      <c r="N589" s="257"/>
      <c r="O589" s="257"/>
      <c r="P589" s="257"/>
      <c r="Q589" s="257"/>
      <c r="R589" s="257"/>
      <c r="S589" s="257"/>
      <c r="T589" s="258"/>
      <c r="AT589" s="259" t="s">
        <v>144</v>
      </c>
      <c r="AU589" s="259" t="s">
        <v>88</v>
      </c>
      <c r="AV589" s="15" t="s">
        <v>142</v>
      </c>
      <c r="AW589" s="15" t="s">
        <v>34</v>
      </c>
      <c r="AX589" s="15" t="s">
        <v>86</v>
      </c>
      <c r="AY589" s="259" t="s">
        <v>136</v>
      </c>
    </row>
    <row r="590" spans="1:65" s="2" customFormat="1" ht="16.5" customHeight="1">
      <c r="A590" s="35"/>
      <c r="B590" s="36"/>
      <c r="C590" s="213" t="s">
        <v>462</v>
      </c>
      <c r="D590" s="213" t="s">
        <v>138</v>
      </c>
      <c r="E590" s="214" t="s">
        <v>463</v>
      </c>
      <c r="F590" s="215" t="s">
        <v>464</v>
      </c>
      <c r="G590" s="216" t="s">
        <v>388</v>
      </c>
      <c r="H590" s="217">
        <v>15</v>
      </c>
      <c r="I590" s="218"/>
      <c r="J590" s="219">
        <f>ROUND(I590*H590,2)</f>
        <v>0</v>
      </c>
      <c r="K590" s="220"/>
      <c r="L590" s="40"/>
      <c r="M590" s="221" t="s">
        <v>1</v>
      </c>
      <c r="N590" s="222" t="s">
        <v>46</v>
      </c>
      <c r="O590" s="72"/>
      <c r="P590" s="223">
        <f>O590*H590</f>
        <v>0</v>
      </c>
      <c r="Q590" s="223">
        <v>0</v>
      </c>
      <c r="R590" s="223">
        <f>Q590*H590</f>
        <v>0</v>
      </c>
      <c r="S590" s="223">
        <v>0.01</v>
      </c>
      <c r="T590" s="224">
        <f>S590*H590</f>
        <v>0.15</v>
      </c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R590" s="225" t="s">
        <v>142</v>
      </c>
      <c r="AT590" s="225" t="s">
        <v>138</v>
      </c>
      <c r="AU590" s="225" t="s">
        <v>88</v>
      </c>
      <c r="AY590" s="18" t="s">
        <v>136</v>
      </c>
      <c r="BE590" s="226">
        <f>IF(N590="základní",J590,0)</f>
        <v>0</v>
      </c>
      <c r="BF590" s="226">
        <f>IF(N590="snížená",J590,0)</f>
        <v>0</v>
      </c>
      <c r="BG590" s="226">
        <f>IF(N590="zákl. přenesená",J590,0)</f>
        <v>0</v>
      </c>
      <c r="BH590" s="226">
        <f>IF(N590="sníž. přenesená",J590,0)</f>
        <v>0</v>
      </c>
      <c r="BI590" s="226">
        <f>IF(N590="nulová",J590,0)</f>
        <v>0</v>
      </c>
      <c r="BJ590" s="18" t="s">
        <v>86</v>
      </c>
      <c r="BK590" s="226">
        <f>ROUND(I590*H590,2)</f>
        <v>0</v>
      </c>
      <c r="BL590" s="18" t="s">
        <v>142</v>
      </c>
      <c r="BM590" s="225" t="s">
        <v>465</v>
      </c>
    </row>
    <row r="591" spans="1:65" s="13" customFormat="1" ht="11.25">
      <c r="B591" s="227"/>
      <c r="C591" s="228"/>
      <c r="D591" s="229" t="s">
        <v>144</v>
      </c>
      <c r="E591" s="230" t="s">
        <v>1</v>
      </c>
      <c r="F591" s="231" t="s">
        <v>466</v>
      </c>
      <c r="G591" s="228"/>
      <c r="H591" s="230" t="s">
        <v>1</v>
      </c>
      <c r="I591" s="232"/>
      <c r="J591" s="228"/>
      <c r="K591" s="228"/>
      <c r="L591" s="233"/>
      <c r="M591" s="234"/>
      <c r="N591" s="235"/>
      <c r="O591" s="235"/>
      <c r="P591" s="235"/>
      <c r="Q591" s="235"/>
      <c r="R591" s="235"/>
      <c r="S591" s="235"/>
      <c r="T591" s="236"/>
      <c r="AT591" s="237" t="s">
        <v>144</v>
      </c>
      <c r="AU591" s="237" t="s">
        <v>88</v>
      </c>
      <c r="AV591" s="13" t="s">
        <v>86</v>
      </c>
      <c r="AW591" s="13" t="s">
        <v>34</v>
      </c>
      <c r="AX591" s="13" t="s">
        <v>81</v>
      </c>
      <c r="AY591" s="237" t="s">
        <v>136</v>
      </c>
    </row>
    <row r="592" spans="1:65" s="14" customFormat="1" ht="11.25">
      <c r="B592" s="238"/>
      <c r="C592" s="239"/>
      <c r="D592" s="229" t="s">
        <v>144</v>
      </c>
      <c r="E592" s="240" t="s">
        <v>1</v>
      </c>
      <c r="F592" s="241" t="s">
        <v>467</v>
      </c>
      <c r="G592" s="239"/>
      <c r="H592" s="242">
        <v>15</v>
      </c>
      <c r="I592" s="243"/>
      <c r="J592" s="239"/>
      <c r="K592" s="239"/>
      <c r="L592" s="244"/>
      <c r="M592" s="245"/>
      <c r="N592" s="246"/>
      <c r="O592" s="246"/>
      <c r="P592" s="246"/>
      <c r="Q592" s="246"/>
      <c r="R592" s="246"/>
      <c r="S592" s="246"/>
      <c r="T592" s="247"/>
      <c r="AT592" s="248" t="s">
        <v>144</v>
      </c>
      <c r="AU592" s="248" t="s">
        <v>88</v>
      </c>
      <c r="AV592" s="14" t="s">
        <v>88</v>
      </c>
      <c r="AW592" s="14" t="s">
        <v>34</v>
      </c>
      <c r="AX592" s="14" t="s">
        <v>86</v>
      </c>
      <c r="AY592" s="248" t="s">
        <v>136</v>
      </c>
    </row>
    <row r="593" spans="1:65" s="2" customFormat="1" ht="24" customHeight="1">
      <c r="A593" s="35"/>
      <c r="B593" s="36"/>
      <c r="C593" s="213" t="s">
        <v>468</v>
      </c>
      <c r="D593" s="213" t="s">
        <v>138</v>
      </c>
      <c r="E593" s="214" t="s">
        <v>469</v>
      </c>
      <c r="F593" s="215" t="s">
        <v>470</v>
      </c>
      <c r="G593" s="216" t="s">
        <v>388</v>
      </c>
      <c r="H593" s="217">
        <v>5</v>
      </c>
      <c r="I593" s="218"/>
      <c r="J593" s="219">
        <f>ROUND(I593*H593,2)</f>
        <v>0</v>
      </c>
      <c r="K593" s="220"/>
      <c r="L593" s="40"/>
      <c r="M593" s="221" t="s">
        <v>1</v>
      </c>
      <c r="N593" s="222" t="s">
        <v>46</v>
      </c>
      <c r="O593" s="72"/>
      <c r="P593" s="223">
        <f>O593*H593</f>
        <v>0</v>
      </c>
      <c r="Q593" s="223">
        <v>0</v>
      </c>
      <c r="R593" s="223">
        <f>Q593*H593</f>
        <v>0</v>
      </c>
      <c r="S593" s="223">
        <v>5.3999999999999999E-2</v>
      </c>
      <c r="T593" s="224">
        <f>S593*H593</f>
        <v>0.27</v>
      </c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R593" s="225" t="s">
        <v>142</v>
      </c>
      <c r="AT593" s="225" t="s">
        <v>138</v>
      </c>
      <c r="AU593" s="225" t="s">
        <v>88</v>
      </c>
      <c r="AY593" s="18" t="s">
        <v>136</v>
      </c>
      <c r="BE593" s="226">
        <f>IF(N593="základní",J593,0)</f>
        <v>0</v>
      </c>
      <c r="BF593" s="226">
        <f>IF(N593="snížená",J593,0)</f>
        <v>0</v>
      </c>
      <c r="BG593" s="226">
        <f>IF(N593="zákl. přenesená",J593,0)</f>
        <v>0</v>
      </c>
      <c r="BH593" s="226">
        <f>IF(N593="sníž. přenesená",J593,0)</f>
        <v>0</v>
      </c>
      <c r="BI593" s="226">
        <f>IF(N593="nulová",J593,0)</f>
        <v>0</v>
      </c>
      <c r="BJ593" s="18" t="s">
        <v>86</v>
      </c>
      <c r="BK593" s="226">
        <f>ROUND(I593*H593,2)</f>
        <v>0</v>
      </c>
      <c r="BL593" s="18" t="s">
        <v>142</v>
      </c>
      <c r="BM593" s="225" t="s">
        <v>471</v>
      </c>
    </row>
    <row r="594" spans="1:65" s="13" customFormat="1" ht="11.25">
      <c r="B594" s="227"/>
      <c r="C594" s="228"/>
      <c r="D594" s="229" t="s">
        <v>144</v>
      </c>
      <c r="E594" s="230" t="s">
        <v>1</v>
      </c>
      <c r="F594" s="231" t="s">
        <v>466</v>
      </c>
      <c r="G594" s="228"/>
      <c r="H594" s="230" t="s">
        <v>1</v>
      </c>
      <c r="I594" s="232"/>
      <c r="J594" s="228"/>
      <c r="K594" s="228"/>
      <c r="L594" s="233"/>
      <c r="M594" s="234"/>
      <c r="N594" s="235"/>
      <c r="O594" s="235"/>
      <c r="P594" s="235"/>
      <c r="Q594" s="235"/>
      <c r="R594" s="235"/>
      <c r="S594" s="235"/>
      <c r="T594" s="236"/>
      <c r="AT594" s="237" t="s">
        <v>144</v>
      </c>
      <c r="AU594" s="237" t="s">
        <v>88</v>
      </c>
      <c r="AV594" s="13" t="s">
        <v>86</v>
      </c>
      <c r="AW594" s="13" t="s">
        <v>34</v>
      </c>
      <c r="AX594" s="13" t="s">
        <v>81</v>
      </c>
      <c r="AY594" s="237" t="s">
        <v>136</v>
      </c>
    </row>
    <row r="595" spans="1:65" s="14" customFormat="1" ht="11.25">
      <c r="B595" s="238"/>
      <c r="C595" s="239"/>
      <c r="D595" s="229" t="s">
        <v>144</v>
      </c>
      <c r="E595" s="240" t="s">
        <v>1</v>
      </c>
      <c r="F595" s="241" t="s">
        <v>147</v>
      </c>
      <c r="G595" s="239"/>
      <c r="H595" s="242">
        <v>5</v>
      </c>
      <c r="I595" s="243"/>
      <c r="J595" s="239"/>
      <c r="K595" s="239"/>
      <c r="L595" s="244"/>
      <c r="M595" s="245"/>
      <c r="N595" s="246"/>
      <c r="O595" s="246"/>
      <c r="P595" s="246"/>
      <c r="Q595" s="246"/>
      <c r="R595" s="246"/>
      <c r="S595" s="246"/>
      <c r="T595" s="247"/>
      <c r="AT595" s="248" t="s">
        <v>144</v>
      </c>
      <c r="AU595" s="248" t="s">
        <v>88</v>
      </c>
      <c r="AV595" s="14" t="s">
        <v>88</v>
      </c>
      <c r="AW595" s="14" t="s">
        <v>34</v>
      </c>
      <c r="AX595" s="14" t="s">
        <v>86</v>
      </c>
      <c r="AY595" s="248" t="s">
        <v>136</v>
      </c>
    </row>
    <row r="596" spans="1:65" s="2" customFormat="1" ht="24" customHeight="1">
      <c r="A596" s="35"/>
      <c r="B596" s="36"/>
      <c r="C596" s="213" t="s">
        <v>472</v>
      </c>
      <c r="D596" s="213" t="s">
        <v>138</v>
      </c>
      <c r="E596" s="214" t="s">
        <v>473</v>
      </c>
      <c r="F596" s="215" t="s">
        <v>474</v>
      </c>
      <c r="G596" s="216" t="s">
        <v>446</v>
      </c>
      <c r="H596" s="217">
        <v>84.96</v>
      </c>
      <c r="I596" s="218"/>
      <c r="J596" s="219">
        <f>ROUND(I596*H596,2)</f>
        <v>0</v>
      </c>
      <c r="K596" s="220"/>
      <c r="L596" s="40"/>
      <c r="M596" s="221" t="s">
        <v>1</v>
      </c>
      <c r="N596" s="222" t="s">
        <v>46</v>
      </c>
      <c r="O596" s="72"/>
      <c r="P596" s="223">
        <f>O596*H596</f>
        <v>0</v>
      </c>
      <c r="Q596" s="223">
        <v>0</v>
      </c>
      <c r="R596" s="223">
        <f>Q596*H596</f>
        <v>0</v>
      </c>
      <c r="S596" s="223">
        <v>0</v>
      </c>
      <c r="T596" s="224">
        <f>S596*H596</f>
        <v>0</v>
      </c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R596" s="225" t="s">
        <v>142</v>
      </c>
      <c r="AT596" s="225" t="s">
        <v>138</v>
      </c>
      <c r="AU596" s="225" t="s">
        <v>88</v>
      </c>
      <c r="AY596" s="18" t="s">
        <v>136</v>
      </c>
      <c r="BE596" s="226">
        <f>IF(N596="základní",J596,0)</f>
        <v>0</v>
      </c>
      <c r="BF596" s="226">
        <f>IF(N596="snížená",J596,0)</f>
        <v>0</v>
      </c>
      <c r="BG596" s="226">
        <f>IF(N596="zákl. přenesená",J596,0)</f>
        <v>0</v>
      </c>
      <c r="BH596" s="226">
        <f>IF(N596="sníž. přenesená",J596,0)</f>
        <v>0</v>
      </c>
      <c r="BI596" s="226">
        <f>IF(N596="nulová",J596,0)</f>
        <v>0</v>
      </c>
      <c r="BJ596" s="18" t="s">
        <v>86</v>
      </c>
      <c r="BK596" s="226">
        <f>ROUND(I596*H596,2)</f>
        <v>0</v>
      </c>
      <c r="BL596" s="18" t="s">
        <v>142</v>
      </c>
      <c r="BM596" s="225" t="s">
        <v>475</v>
      </c>
    </row>
    <row r="597" spans="1:65" s="13" customFormat="1" ht="11.25">
      <c r="B597" s="227"/>
      <c r="C597" s="228"/>
      <c r="D597" s="229" t="s">
        <v>144</v>
      </c>
      <c r="E597" s="230" t="s">
        <v>1</v>
      </c>
      <c r="F597" s="231" t="s">
        <v>151</v>
      </c>
      <c r="G597" s="228"/>
      <c r="H597" s="230" t="s">
        <v>1</v>
      </c>
      <c r="I597" s="232"/>
      <c r="J597" s="228"/>
      <c r="K597" s="228"/>
      <c r="L597" s="233"/>
      <c r="M597" s="234"/>
      <c r="N597" s="235"/>
      <c r="O597" s="235"/>
      <c r="P597" s="235"/>
      <c r="Q597" s="235"/>
      <c r="R597" s="235"/>
      <c r="S597" s="235"/>
      <c r="T597" s="236"/>
      <c r="AT597" s="237" t="s">
        <v>144</v>
      </c>
      <c r="AU597" s="237" t="s">
        <v>88</v>
      </c>
      <c r="AV597" s="13" t="s">
        <v>86</v>
      </c>
      <c r="AW597" s="13" t="s">
        <v>34</v>
      </c>
      <c r="AX597" s="13" t="s">
        <v>81</v>
      </c>
      <c r="AY597" s="237" t="s">
        <v>136</v>
      </c>
    </row>
    <row r="598" spans="1:65" s="14" customFormat="1" ht="11.25">
      <c r="B598" s="238"/>
      <c r="C598" s="239"/>
      <c r="D598" s="229" t="s">
        <v>144</v>
      </c>
      <c r="E598" s="240" t="s">
        <v>1</v>
      </c>
      <c r="F598" s="241" t="s">
        <v>476</v>
      </c>
      <c r="G598" s="239"/>
      <c r="H598" s="242">
        <v>23.32</v>
      </c>
      <c r="I598" s="243"/>
      <c r="J598" s="239"/>
      <c r="K598" s="239"/>
      <c r="L598" s="244"/>
      <c r="M598" s="245"/>
      <c r="N598" s="246"/>
      <c r="O598" s="246"/>
      <c r="P598" s="246"/>
      <c r="Q598" s="246"/>
      <c r="R598" s="246"/>
      <c r="S598" s="246"/>
      <c r="T598" s="247"/>
      <c r="AT598" s="248" t="s">
        <v>144</v>
      </c>
      <c r="AU598" s="248" t="s">
        <v>88</v>
      </c>
      <c r="AV598" s="14" t="s">
        <v>88</v>
      </c>
      <c r="AW598" s="14" t="s">
        <v>34</v>
      </c>
      <c r="AX598" s="14" t="s">
        <v>81</v>
      </c>
      <c r="AY598" s="248" t="s">
        <v>136</v>
      </c>
    </row>
    <row r="599" spans="1:65" s="13" customFormat="1" ht="11.25">
      <c r="B599" s="227"/>
      <c r="C599" s="228"/>
      <c r="D599" s="229" t="s">
        <v>144</v>
      </c>
      <c r="E599" s="230" t="s">
        <v>1</v>
      </c>
      <c r="F599" s="231" t="s">
        <v>153</v>
      </c>
      <c r="G599" s="228"/>
      <c r="H599" s="230" t="s">
        <v>1</v>
      </c>
      <c r="I599" s="232"/>
      <c r="J599" s="228"/>
      <c r="K599" s="228"/>
      <c r="L599" s="233"/>
      <c r="M599" s="234"/>
      <c r="N599" s="235"/>
      <c r="O599" s="235"/>
      <c r="P599" s="235"/>
      <c r="Q599" s="235"/>
      <c r="R599" s="235"/>
      <c r="S599" s="235"/>
      <c r="T599" s="236"/>
      <c r="AT599" s="237" t="s">
        <v>144</v>
      </c>
      <c r="AU599" s="237" t="s">
        <v>88</v>
      </c>
      <c r="AV599" s="13" t="s">
        <v>86</v>
      </c>
      <c r="AW599" s="13" t="s">
        <v>34</v>
      </c>
      <c r="AX599" s="13" t="s">
        <v>81</v>
      </c>
      <c r="AY599" s="237" t="s">
        <v>136</v>
      </c>
    </row>
    <row r="600" spans="1:65" s="14" customFormat="1" ht="11.25">
      <c r="B600" s="238"/>
      <c r="C600" s="239"/>
      <c r="D600" s="229" t="s">
        <v>144</v>
      </c>
      <c r="E600" s="240" t="s">
        <v>1</v>
      </c>
      <c r="F600" s="241" t="s">
        <v>477</v>
      </c>
      <c r="G600" s="239"/>
      <c r="H600" s="242">
        <v>17.82</v>
      </c>
      <c r="I600" s="243"/>
      <c r="J600" s="239"/>
      <c r="K600" s="239"/>
      <c r="L600" s="244"/>
      <c r="M600" s="245"/>
      <c r="N600" s="246"/>
      <c r="O600" s="246"/>
      <c r="P600" s="246"/>
      <c r="Q600" s="246"/>
      <c r="R600" s="246"/>
      <c r="S600" s="246"/>
      <c r="T600" s="247"/>
      <c r="AT600" s="248" t="s">
        <v>144</v>
      </c>
      <c r="AU600" s="248" t="s">
        <v>88</v>
      </c>
      <c r="AV600" s="14" t="s">
        <v>88</v>
      </c>
      <c r="AW600" s="14" t="s">
        <v>34</v>
      </c>
      <c r="AX600" s="14" t="s">
        <v>81</v>
      </c>
      <c r="AY600" s="248" t="s">
        <v>136</v>
      </c>
    </row>
    <row r="601" spans="1:65" s="13" customFormat="1" ht="11.25">
      <c r="B601" s="227"/>
      <c r="C601" s="228"/>
      <c r="D601" s="229" t="s">
        <v>144</v>
      </c>
      <c r="E601" s="230" t="s">
        <v>1</v>
      </c>
      <c r="F601" s="231" t="s">
        <v>155</v>
      </c>
      <c r="G601" s="228"/>
      <c r="H601" s="230" t="s">
        <v>1</v>
      </c>
      <c r="I601" s="232"/>
      <c r="J601" s="228"/>
      <c r="K601" s="228"/>
      <c r="L601" s="233"/>
      <c r="M601" s="234"/>
      <c r="N601" s="235"/>
      <c r="O601" s="235"/>
      <c r="P601" s="235"/>
      <c r="Q601" s="235"/>
      <c r="R601" s="235"/>
      <c r="S601" s="235"/>
      <c r="T601" s="236"/>
      <c r="AT601" s="237" t="s">
        <v>144</v>
      </c>
      <c r="AU601" s="237" t="s">
        <v>88</v>
      </c>
      <c r="AV601" s="13" t="s">
        <v>86</v>
      </c>
      <c r="AW601" s="13" t="s">
        <v>34</v>
      </c>
      <c r="AX601" s="13" t="s">
        <v>81</v>
      </c>
      <c r="AY601" s="237" t="s">
        <v>136</v>
      </c>
    </row>
    <row r="602" spans="1:65" s="14" customFormat="1" ht="11.25">
      <c r="B602" s="238"/>
      <c r="C602" s="239"/>
      <c r="D602" s="229" t="s">
        <v>144</v>
      </c>
      <c r="E602" s="240" t="s">
        <v>1</v>
      </c>
      <c r="F602" s="241" t="s">
        <v>478</v>
      </c>
      <c r="G602" s="239"/>
      <c r="H602" s="242">
        <v>8.36</v>
      </c>
      <c r="I602" s="243"/>
      <c r="J602" s="239"/>
      <c r="K602" s="239"/>
      <c r="L602" s="244"/>
      <c r="M602" s="245"/>
      <c r="N602" s="246"/>
      <c r="O602" s="246"/>
      <c r="P602" s="246"/>
      <c r="Q602" s="246"/>
      <c r="R602" s="246"/>
      <c r="S602" s="246"/>
      <c r="T602" s="247"/>
      <c r="AT602" s="248" t="s">
        <v>144</v>
      </c>
      <c r="AU602" s="248" t="s">
        <v>88</v>
      </c>
      <c r="AV602" s="14" t="s">
        <v>88</v>
      </c>
      <c r="AW602" s="14" t="s">
        <v>34</v>
      </c>
      <c r="AX602" s="14" t="s">
        <v>81</v>
      </c>
      <c r="AY602" s="248" t="s">
        <v>136</v>
      </c>
    </row>
    <row r="603" spans="1:65" s="13" customFormat="1" ht="11.25">
      <c r="B603" s="227"/>
      <c r="C603" s="228"/>
      <c r="D603" s="229" t="s">
        <v>144</v>
      </c>
      <c r="E603" s="230" t="s">
        <v>1</v>
      </c>
      <c r="F603" s="231" t="s">
        <v>157</v>
      </c>
      <c r="G603" s="228"/>
      <c r="H603" s="230" t="s">
        <v>1</v>
      </c>
      <c r="I603" s="232"/>
      <c r="J603" s="228"/>
      <c r="K603" s="228"/>
      <c r="L603" s="233"/>
      <c r="M603" s="234"/>
      <c r="N603" s="235"/>
      <c r="O603" s="235"/>
      <c r="P603" s="235"/>
      <c r="Q603" s="235"/>
      <c r="R603" s="235"/>
      <c r="S603" s="235"/>
      <c r="T603" s="236"/>
      <c r="AT603" s="237" t="s">
        <v>144</v>
      </c>
      <c r="AU603" s="237" t="s">
        <v>88</v>
      </c>
      <c r="AV603" s="13" t="s">
        <v>86</v>
      </c>
      <c r="AW603" s="13" t="s">
        <v>34</v>
      </c>
      <c r="AX603" s="13" t="s">
        <v>81</v>
      </c>
      <c r="AY603" s="237" t="s">
        <v>136</v>
      </c>
    </row>
    <row r="604" spans="1:65" s="14" customFormat="1" ht="11.25">
      <c r="B604" s="238"/>
      <c r="C604" s="239"/>
      <c r="D604" s="229" t="s">
        <v>144</v>
      </c>
      <c r="E604" s="240" t="s">
        <v>1</v>
      </c>
      <c r="F604" s="241" t="s">
        <v>479</v>
      </c>
      <c r="G604" s="239"/>
      <c r="H604" s="242">
        <v>4.18</v>
      </c>
      <c r="I604" s="243"/>
      <c r="J604" s="239"/>
      <c r="K604" s="239"/>
      <c r="L604" s="244"/>
      <c r="M604" s="245"/>
      <c r="N604" s="246"/>
      <c r="O604" s="246"/>
      <c r="P604" s="246"/>
      <c r="Q604" s="246"/>
      <c r="R604" s="246"/>
      <c r="S604" s="246"/>
      <c r="T604" s="247"/>
      <c r="AT604" s="248" t="s">
        <v>144</v>
      </c>
      <c r="AU604" s="248" t="s">
        <v>88</v>
      </c>
      <c r="AV604" s="14" t="s">
        <v>88</v>
      </c>
      <c r="AW604" s="14" t="s">
        <v>34</v>
      </c>
      <c r="AX604" s="14" t="s">
        <v>81</v>
      </c>
      <c r="AY604" s="248" t="s">
        <v>136</v>
      </c>
    </row>
    <row r="605" spans="1:65" s="13" customFormat="1" ht="11.25">
      <c r="B605" s="227"/>
      <c r="C605" s="228"/>
      <c r="D605" s="229" t="s">
        <v>144</v>
      </c>
      <c r="E605" s="230" t="s">
        <v>1</v>
      </c>
      <c r="F605" s="231" t="s">
        <v>159</v>
      </c>
      <c r="G605" s="228"/>
      <c r="H605" s="230" t="s">
        <v>1</v>
      </c>
      <c r="I605" s="232"/>
      <c r="J605" s="228"/>
      <c r="K605" s="228"/>
      <c r="L605" s="233"/>
      <c r="M605" s="234"/>
      <c r="N605" s="235"/>
      <c r="O605" s="235"/>
      <c r="P605" s="235"/>
      <c r="Q605" s="235"/>
      <c r="R605" s="235"/>
      <c r="S605" s="235"/>
      <c r="T605" s="236"/>
      <c r="AT605" s="237" t="s">
        <v>144</v>
      </c>
      <c r="AU605" s="237" t="s">
        <v>88</v>
      </c>
      <c r="AV605" s="13" t="s">
        <v>86</v>
      </c>
      <c r="AW605" s="13" t="s">
        <v>34</v>
      </c>
      <c r="AX605" s="13" t="s">
        <v>81</v>
      </c>
      <c r="AY605" s="237" t="s">
        <v>136</v>
      </c>
    </row>
    <row r="606" spans="1:65" s="14" customFormat="1" ht="11.25">
      <c r="B606" s="238"/>
      <c r="C606" s="239"/>
      <c r="D606" s="229" t="s">
        <v>144</v>
      </c>
      <c r="E606" s="240" t="s">
        <v>1</v>
      </c>
      <c r="F606" s="241" t="s">
        <v>480</v>
      </c>
      <c r="G606" s="239"/>
      <c r="H606" s="242">
        <v>9.68</v>
      </c>
      <c r="I606" s="243"/>
      <c r="J606" s="239"/>
      <c r="K606" s="239"/>
      <c r="L606" s="244"/>
      <c r="M606" s="245"/>
      <c r="N606" s="246"/>
      <c r="O606" s="246"/>
      <c r="P606" s="246"/>
      <c r="Q606" s="246"/>
      <c r="R606" s="246"/>
      <c r="S606" s="246"/>
      <c r="T606" s="247"/>
      <c r="AT606" s="248" t="s">
        <v>144</v>
      </c>
      <c r="AU606" s="248" t="s">
        <v>88</v>
      </c>
      <c r="AV606" s="14" t="s">
        <v>88</v>
      </c>
      <c r="AW606" s="14" t="s">
        <v>34</v>
      </c>
      <c r="AX606" s="14" t="s">
        <v>81</v>
      </c>
      <c r="AY606" s="248" t="s">
        <v>136</v>
      </c>
    </row>
    <row r="607" spans="1:65" s="13" customFormat="1" ht="11.25">
      <c r="B607" s="227"/>
      <c r="C607" s="228"/>
      <c r="D607" s="229" t="s">
        <v>144</v>
      </c>
      <c r="E607" s="230" t="s">
        <v>1</v>
      </c>
      <c r="F607" s="231" t="s">
        <v>169</v>
      </c>
      <c r="G607" s="228"/>
      <c r="H607" s="230" t="s">
        <v>1</v>
      </c>
      <c r="I607" s="232"/>
      <c r="J607" s="228"/>
      <c r="K607" s="228"/>
      <c r="L607" s="233"/>
      <c r="M607" s="234"/>
      <c r="N607" s="235"/>
      <c r="O607" s="235"/>
      <c r="P607" s="235"/>
      <c r="Q607" s="235"/>
      <c r="R607" s="235"/>
      <c r="S607" s="235"/>
      <c r="T607" s="236"/>
      <c r="AT607" s="237" t="s">
        <v>144</v>
      </c>
      <c r="AU607" s="237" t="s">
        <v>88</v>
      </c>
      <c r="AV607" s="13" t="s">
        <v>86</v>
      </c>
      <c r="AW607" s="13" t="s">
        <v>34</v>
      </c>
      <c r="AX607" s="13" t="s">
        <v>81</v>
      </c>
      <c r="AY607" s="237" t="s">
        <v>136</v>
      </c>
    </row>
    <row r="608" spans="1:65" s="14" customFormat="1" ht="11.25">
      <c r="B608" s="238"/>
      <c r="C608" s="239"/>
      <c r="D608" s="229" t="s">
        <v>144</v>
      </c>
      <c r="E608" s="240" t="s">
        <v>1</v>
      </c>
      <c r="F608" s="241" t="s">
        <v>481</v>
      </c>
      <c r="G608" s="239"/>
      <c r="H608" s="242">
        <v>9.6</v>
      </c>
      <c r="I608" s="243"/>
      <c r="J608" s="239"/>
      <c r="K608" s="239"/>
      <c r="L608" s="244"/>
      <c r="M608" s="245"/>
      <c r="N608" s="246"/>
      <c r="O608" s="246"/>
      <c r="P608" s="246"/>
      <c r="Q608" s="246"/>
      <c r="R608" s="246"/>
      <c r="S608" s="246"/>
      <c r="T608" s="247"/>
      <c r="AT608" s="248" t="s">
        <v>144</v>
      </c>
      <c r="AU608" s="248" t="s">
        <v>88</v>
      </c>
      <c r="AV608" s="14" t="s">
        <v>88</v>
      </c>
      <c r="AW608" s="14" t="s">
        <v>34</v>
      </c>
      <c r="AX608" s="14" t="s">
        <v>81</v>
      </c>
      <c r="AY608" s="248" t="s">
        <v>136</v>
      </c>
    </row>
    <row r="609" spans="1:65" s="13" customFormat="1" ht="11.25">
      <c r="B609" s="227"/>
      <c r="C609" s="228"/>
      <c r="D609" s="229" t="s">
        <v>144</v>
      </c>
      <c r="E609" s="230" t="s">
        <v>1</v>
      </c>
      <c r="F609" s="231" t="s">
        <v>171</v>
      </c>
      <c r="G609" s="228"/>
      <c r="H609" s="230" t="s">
        <v>1</v>
      </c>
      <c r="I609" s="232"/>
      <c r="J609" s="228"/>
      <c r="K609" s="228"/>
      <c r="L609" s="233"/>
      <c r="M609" s="234"/>
      <c r="N609" s="235"/>
      <c r="O609" s="235"/>
      <c r="P609" s="235"/>
      <c r="Q609" s="235"/>
      <c r="R609" s="235"/>
      <c r="S609" s="235"/>
      <c r="T609" s="236"/>
      <c r="AT609" s="237" t="s">
        <v>144</v>
      </c>
      <c r="AU609" s="237" t="s">
        <v>88</v>
      </c>
      <c r="AV609" s="13" t="s">
        <v>86</v>
      </c>
      <c r="AW609" s="13" t="s">
        <v>34</v>
      </c>
      <c r="AX609" s="13" t="s">
        <v>81</v>
      </c>
      <c r="AY609" s="237" t="s">
        <v>136</v>
      </c>
    </row>
    <row r="610" spans="1:65" s="14" customFormat="1" ht="11.25">
      <c r="B610" s="238"/>
      <c r="C610" s="239"/>
      <c r="D610" s="229" t="s">
        <v>144</v>
      </c>
      <c r="E610" s="240" t="s">
        <v>1</v>
      </c>
      <c r="F610" s="241" t="s">
        <v>482</v>
      </c>
      <c r="G610" s="239"/>
      <c r="H610" s="242">
        <v>12</v>
      </c>
      <c r="I610" s="243"/>
      <c r="J610" s="239"/>
      <c r="K610" s="239"/>
      <c r="L610" s="244"/>
      <c r="M610" s="245"/>
      <c r="N610" s="246"/>
      <c r="O610" s="246"/>
      <c r="P610" s="246"/>
      <c r="Q610" s="246"/>
      <c r="R610" s="246"/>
      <c r="S610" s="246"/>
      <c r="T610" s="247"/>
      <c r="AT610" s="248" t="s">
        <v>144</v>
      </c>
      <c r="AU610" s="248" t="s">
        <v>88</v>
      </c>
      <c r="AV610" s="14" t="s">
        <v>88</v>
      </c>
      <c r="AW610" s="14" t="s">
        <v>34</v>
      </c>
      <c r="AX610" s="14" t="s">
        <v>81</v>
      </c>
      <c r="AY610" s="248" t="s">
        <v>136</v>
      </c>
    </row>
    <row r="611" spans="1:65" s="15" customFormat="1" ht="11.25">
      <c r="B611" s="249"/>
      <c r="C611" s="250"/>
      <c r="D611" s="229" t="s">
        <v>144</v>
      </c>
      <c r="E611" s="251" t="s">
        <v>1</v>
      </c>
      <c r="F611" s="252" t="s">
        <v>161</v>
      </c>
      <c r="G611" s="250"/>
      <c r="H611" s="253">
        <v>84.96</v>
      </c>
      <c r="I611" s="254"/>
      <c r="J611" s="250"/>
      <c r="K611" s="250"/>
      <c r="L611" s="255"/>
      <c r="M611" s="256"/>
      <c r="N611" s="257"/>
      <c r="O611" s="257"/>
      <c r="P611" s="257"/>
      <c r="Q611" s="257"/>
      <c r="R611" s="257"/>
      <c r="S611" s="257"/>
      <c r="T611" s="258"/>
      <c r="AT611" s="259" t="s">
        <v>144</v>
      </c>
      <c r="AU611" s="259" t="s">
        <v>88</v>
      </c>
      <c r="AV611" s="15" t="s">
        <v>142</v>
      </c>
      <c r="AW611" s="15" t="s">
        <v>34</v>
      </c>
      <c r="AX611" s="15" t="s">
        <v>86</v>
      </c>
      <c r="AY611" s="259" t="s">
        <v>136</v>
      </c>
    </row>
    <row r="612" spans="1:65" s="2" customFormat="1" ht="24" customHeight="1">
      <c r="A612" s="35"/>
      <c r="B612" s="36"/>
      <c r="C612" s="213" t="s">
        <v>483</v>
      </c>
      <c r="D612" s="213" t="s">
        <v>138</v>
      </c>
      <c r="E612" s="214" t="s">
        <v>484</v>
      </c>
      <c r="F612" s="215" t="s">
        <v>485</v>
      </c>
      <c r="G612" s="216" t="s">
        <v>182</v>
      </c>
      <c r="H612" s="217">
        <v>150</v>
      </c>
      <c r="I612" s="218"/>
      <c r="J612" s="219">
        <f>ROUND(I612*H612,2)</f>
        <v>0</v>
      </c>
      <c r="K612" s="220"/>
      <c r="L612" s="40"/>
      <c r="M612" s="221" t="s">
        <v>1</v>
      </c>
      <c r="N612" s="222" t="s">
        <v>46</v>
      </c>
      <c r="O612" s="72"/>
      <c r="P612" s="223">
        <f>O612*H612</f>
        <v>0</v>
      </c>
      <c r="Q612" s="223">
        <v>0</v>
      </c>
      <c r="R612" s="223">
        <f>Q612*H612</f>
        <v>0</v>
      </c>
      <c r="S612" s="223">
        <v>4.5999999999999999E-2</v>
      </c>
      <c r="T612" s="224">
        <f>S612*H612</f>
        <v>6.8999999999999995</v>
      </c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R612" s="225" t="s">
        <v>142</v>
      </c>
      <c r="AT612" s="225" t="s">
        <v>138</v>
      </c>
      <c r="AU612" s="225" t="s">
        <v>88</v>
      </c>
      <c r="AY612" s="18" t="s">
        <v>136</v>
      </c>
      <c r="BE612" s="226">
        <f>IF(N612="základní",J612,0)</f>
        <v>0</v>
      </c>
      <c r="BF612" s="226">
        <f>IF(N612="snížená",J612,0)</f>
        <v>0</v>
      </c>
      <c r="BG612" s="226">
        <f>IF(N612="zákl. přenesená",J612,0)</f>
        <v>0</v>
      </c>
      <c r="BH612" s="226">
        <f>IF(N612="sníž. přenesená",J612,0)</f>
        <v>0</v>
      </c>
      <c r="BI612" s="226">
        <f>IF(N612="nulová",J612,0)</f>
        <v>0</v>
      </c>
      <c r="BJ612" s="18" t="s">
        <v>86</v>
      </c>
      <c r="BK612" s="226">
        <f>ROUND(I612*H612,2)</f>
        <v>0</v>
      </c>
      <c r="BL612" s="18" t="s">
        <v>142</v>
      </c>
      <c r="BM612" s="225" t="s">
        <v>486</v>
      </c>
    </row>
    <row r="613" spans="1:65" s="14" customFormat="1" ht="11.25">
      <c r="B613" s="238"/>
      <c r="C613" s="239"/>
      <c r="D613" s="229" t="s">
        <v>144</v>
      </c>
      <c r="E613" s="240" t="s">
        <v>1</v>
      </c>
      <c r="F613" s="241" t="s">
        <v>487</v>
      </c>
      <c r="G613" s="239"/>
      <c r="H613" s="242">
        <v>150</v>
      </c>
      <c r="I613" s="243"/>
      <c r="J613" s="239"/>
      <c r="K613" s="239"/>
      <c r="L613" s="244"/>
      <c r="M613" s="245"/>
      <c r="N613" s="246"/>
      <c r="O613" s="246"/>
      <c r="P613" s="246"/>
      <c r="Q613" s="246"/>
      <c r="R613" s="246"/>
      <c r="S613" s="246"/>
      <c r="T613" s="247"/>
      <c r="AT613" s="248" t="s">
        <v>144</v>
      </c>
      <c r="AU613" s="248" t="s">
        <v>88</v>
      </c>
      <c r="AV613" s="14" t="s">
        <v>88</v>
      </c>
      <c r="AW613" s="14" t="s">
        <v>34</v>
      </c>
      <c r="AX613" s="14" t="s">
        <v>86</v>
      </c>
      <c r="AY613" s="248" t="s">
        <v>136</v>
      </c>
    </row>
    <row r="614" spans="1:65" s="2" customFormat="1" ht="24" customHeight="1">
      <c r="A614" s="35"/>
      <c r="B614" s="36"/>
      <c r="C614" s="213" t="s">
        <v>488</v>
      </c>
      <c r="D614" s="213" t="s">
        <v>138</v>
      </c>
      <c r="E614" s="214" t="s">
        <v>489</v>
      </c>
      <c r="F614" s="215" t="s">
        <v>490</v>
      </c>
      <c r="G614" s="216" t="s">
        <v>182</v>
      </c>
      <c r="H614" s="217">
        <v>66</v>
      </c>
      <c r="I614" s="218"/>
      <c r="J614" s="219">
        <f>ROUND(I614*H614,2)</f>
        <v>0</v>
      </c>
      <c r="K614" s="220"/>
      <c r="L614" s="40"/>
      <c r="M614" s="221" t="s">
        <v>1</v>
      </c>
      <c r="N614" s="222" t="s">
        <v>46</v>
      </c>
      <c r="O614" s="72"/>
      <c r="P614" s="223">
        <f>O614*H614</f>
        <v>0</v>
      </c>
      <c r="Q614" s="223">
        <v>0</v>
      </c>
      <c r="R614" s="223">
        <f>Q614*H614</f>
        <v>0</v>
      </c>
      <c r="S614" s="223">
        <v>6.8000000000000005E-2</v>
      </c>
      <c r="T614" s="224">
        <f>S614*H614</f>
        <v>4.4880000000000004</v>
      </c>
      <c r="U614" s="35"/>
      <c r="V614" s="35"/>
      <c r="W614" s="35"/>
      <c r="X614" s="35"/>
      <c r="Y614" s="35"/>
      <c r="Z614" s="35"/>
      <c r="AA614" s="35"/>
      <c r="AB614" s="35"/>
      <c r="AC614" s="35"/>
      <c r="AD614" s="35"/>
      <c r="AE614" s="35"/>
      <c r="AR614" s="225" t="s">
        <v>142</v>
      </c>
      <c r="AT614" s="225" t="s">
        <v>138</v>
      </c>
      <c r="AU614" s="225" t="s">
        <v>88</v>
      </c>
      <c r="AY614" s="18" t="s">
        <v>136</v>
      </c>
      <c r="BE614" s="226">
        <f>IF(N614="základní",J614,0)</f>
        <v>0</v>
      </c>
      <c r="BF614" s="226">
        <f>IF(N614="snížená",J614,0)</f>
        <v>0</v>
      </c>
      <c r="BG614" s="226">
        <f>IF(N614="zákl. přenesená",J614,0)</f>
        <v>0</v>
      </c>
      <c r="BH614" s="226">
        <f>IF(N614="sníž. přenesená",J614,0)</f>
        <v>0</v>
      </c>
      <c r="BI614" s="226">
        <f>IF(N614="nulová",J614,0)</f>
        <v>0</v>
      </c>
      <c r="BJ614" s="18" t="s">
        <v>86</v>
      </c>
      <c r="BK614" s="226">
        <f>ROUND(I614*H614,2)</f>
        <v>0</v>
      </c>
      <c r="BL614" s="18" t="s">
        <v>142</v>
      </c>
      <c r="BM614" s="225" t="s">
        <v>491</v>
      </c>
    </row>
    <row r="615" spans="1:65" s="13" customFormat="1" ht="11.25">
      <c r="B615" s="227"/>
      <c r="C615" s="228"/>
      <c r="D615" s="229" t="s">
        <v>144</v>
      </c>
      <c r="E615" s="230" t="s">
        <v>1</v>
      </c>
      <c r="F615" s="231" t="s">
        <v>433</v>
      </c>
      <c r="G615" s="228"/>
      <c r="H615" s="230" t="s">
        <v>1</v>
      </c>
      <c r="I615" s="232"/>
      <c r="J615" s="228"/>
      <c r="K615" s="228"/>
      <c r="L615" s="233"/>
      <c r="M615" s="234"/>
      <c r="N615" s="235"/>
      <c r="O615" s="235"/>
      <c r="P615" s="235"/>
      <c r="Q615" s="235"/>
      <c r="R615" s="235"/>
      <c r="S615" s="235"/>
      <c r="T615" s="236"/>
      <c r="AT615" s="237" t="s">
        <v>144</v>
      </c>
      <c r="AU615" s="237" t="s">
        <v>88</v>
      </c>
      <c r="AV615" s="13" t="s">
        <v>86</v>
      </c>
      <c r="AW615" s="13" t="s">
        <v>34</v>
      </c>
      <c r="AX615" s="13" t="s">
        <v>81</v>
      </c>
      <c r="AY615" s="237" t="s">
        <v>136</v>
      </c>
    </row>
    <row r="616" spans="1:65" s="14" customFormat="1" ht="11.25">
      <c r="B616" s="238"/>
      <c r="C616" s="239"/>
      <c r="D616" s="229" t="s">
        <v>144</v>
      </c>
      <c r="E616" s="240" t="s">
        <v>1</v>
      </c>
      <c r="F616" s="241" t="s">
        <v>492</v>
      </c>
      <c r="G616" s="239"/>
      <c r="H616" s="242">
        <v>11.25</v>
      </c>
      <c r="I616" s="243"/>
      <c r="J616" s="239"/>
      <c r="K616" s="239"/>
      <c r="L616" s="244"/>
      <c r="M616" s="245"/>
      <c r="N616" s="246"/>
      <c r="O616" s="246"/>
      <c r="P616" s="246"/>
      <c r="Q616" s="246"/>
      <c r="R616" s="246"/>
      <c r="S616" s="246"/>
      <c r="T616" s="247"/>
      <c r="AT616" s="248" t="s">
        <v>144</v>
      </c>
      <c r="AU616" s="248" t="s">
        <v>88</v>
      </c>
      <c r="AV616" s="14" t="s">
        <v>88</v>
      </c>
      <c r="AW616" s="14" t="s">
        <v>34</v>
      </c>
      <c r="AX616" s="14" t="s">
        <v>81</v>
      </c>
      <c r="AY616" s="248" t="s">
        <v>136</v>
      </c>
    </row>
    <row r="617" spans="1:65" s="14" customFormat="1" ht="11.25">
      <c r="B617" s="238"/>
      <c r="C617" s="239"/>
      <c r="D617" s="229" t="s">
        <v>144</v>
      </c>
      <c r="E617" s="240" t="s">
        <v>1</v>
      </c>
      <c r="F617" s="241" t="s">
        <v>493</v>
      </c>
      <c r="G617" s="239"/>
      <c r="H617" s="242">
        <v>12.3</v>
      </c>
      <c r="I617" s="243"/>
      <c r="J617" s="239"/>
      <c r="K617" s="239"/>
      <c r="L617" s="244"/>
      <c r="M617" s="245"/>
      <c r="N617" s="246"/>
      <c r="O617" s="246"/>
      <c r="P617" s="246"/>
      <c r="Q617" s="246"/>
      <c r="R617" s="246"/>
      <c r="S617" s="246"/>
      <c r="T617" s="247"/>
      <c r="AT617" s="248" t="s">
        <v>144</v>
      </c>
      <c r="AU617" s="248" t="s">
        <v>88</v>
      </c>
      <c r="AV617" s="14" t="s">
        <v>88</v>
      </c>
      <c r="AW617" s="14" t="s">
        <v>34</v>
      </c>
      <c r="AX617" s="14" t="s">
        <v>81</v>
      </c>
      <c r="AY617" s="248" t="s">
        <v>136</v>
      </c>
    </row>
    <row r="618" spans="1:65" s="14" customFormat="1" ht="11.25">
      <c r="B618" s="238"/>
      <c r="C618" s="239"/>
      <c r="D618" s="229" t="s">
        <v>144</v>
      </c>
      <c r="E618" s="240" t="s">
        <v>1</v>
      </c>
      <c r="F618" s="241" t="s">
        <v>494</v>
      </c>
      <c r="G618" s="239"/>
      <c r="H618" s="242">
        <v>9.15</v>
      </c>
      <c r="I618" s="243"/>
      <c r="J618" s="239"/>
      <c r="K618" s="239"/>
      <c r="L618" s="244"/>
      <c r="M618" s="245"/>
      <c r="N618" s="246"/>
      <c r="O618" s="246"/>
      <c r="P618" s="246"/>
      <c r="Q618" s="246"/>
      <c r="R618" s="246"/>
      <c r="S618" s="246"/>
      <c r="T618" s="247"/>
      <c r="AT618" s="248" t="s">
        <v>144</v>
      </c>
      <c r="AU618" s="248" t="s">
        <v>88</v>
      </c>
      <c r="AV618" s="14" t="s">
        <v>88</v>
      </c>
      <c r="AW618" s="14" t="s">
        <v>34</v>
      </c>
      <c r="AX618" s="14" t="s">
        <v>81</v>
      </c>
      <c r="AY618" s="248" t="s">
        <v>136</v>
      </c>
    </row>
    <row r="619" spans="1:65" s="14" customFormat="1" ht="11.25">
      <c r="B619" s="238"/>
      <c r="C619" s="239"/>
      <c r="D619" s="229" t="s">
        <v>144</v>
      </c>
      <c r="E619" s="240" t="s">
        <v>1</v>
      </c>
      <c r="F619" s="241" t="s">
        <v>495</v>
      </c>
      <c r="G619" s="239"/>
      <c r="H619" s="242">
        <v>29.25</v>
      </c>
      <c r="I619" s="243"/>
      <c r="J619" s="239"/>
      <c r="K619" s="239"/>
      <c r="L619" s="244"/>
      <c r="M619" s="245"/>
      <c r="N619" s="246"/>
      <c r="O619" s="246"/>
      <c r="P619" s="246"/>
      <c r="Q619" s="246"/>
      <c r="R619" s="246"/>
      <c r="S619" s="246"/>
      <c r="T619" s="247"/>
      <c r="AT619" s="248" t="s">
        <v>144</v>
      </c>
      <c r="AU619" s="248" t="s">
        <v>88</v>
      </c>
      <c r="AV619" s="14" t="s">
        <v>88</v>
      </c>
      <c r="AW619" s="14" t="s">
        <v>34</v>
      </c>
      <c r="AX619" s="14" t="s">
        <v>81</v>
      </c>
      <c r="AY619" s="248" t="s">
        <v>136</v>
      </c>
    </row>
    <row r="620" spans="1:65" s="14" customFormat="1" ht="11.25">
      <c r="B620" s="238"/>
      <c r="C620" s="239"/>
      <c r="D620" s="229" t="s">
        <v>144</v>
      </c>
      <c r="E620" s="240" t="s">
        <v>1</v>
      </c>
      <c r="F620" s="241" t="s">
        <v>496</v>
      </c>
      <c r="G620" s="239"/>
      <c r="H620" s="242">
        <v>4.05</v>
      </c>
      <c r="I620" s="243"/>
      <c r="J620" s="239"/>
      <c r="K620" s="239"/>
      <c r="L620" s="244"/>
      <c r="M620" s="245"/>
      <c r="N620" s="246"/>
      <c r="O620" s="246"/>
      <c r="P620" s="246"/>
      <c r="Q620" s="246"/>
      <c r="R620" s="246"/>
      <c r="S620" s="246"/>
      <c r="T620" s="247"/>
      <c r="AT620" s="248" t="s">
        <v>144</v>
      </c>
      <c r="AU620" s="248" t="s">
        <v>88</v>
      </c>
      <c r="AV620" s="14" t="s">
        <v>88</v>
      </c>
      <c r="AW620" s="14" t="s">
        <v>34</v>
      </c>
      <c r="AX620" s="14" t="s">
        <v>81</v>
      </c>
      <c r="AY620" s="248" t="s">
        <v>136</v>
      </c>
    </row>
    <row r="621" spans="1:65" s="15" customFormat="1" ht="11.25">
      <c r="B621" s="249"/>
      <c r="C621" s="250"/>
      <c r="D621" s="229" t="s">
        <v>144</v>
      </c>
      <c r="E621" s="251" t="s">
        <v>1</v>
      </c>
      <c r="F621" s="252" t="s">
        <v>161</v>
      </c>
      <c r="G621" s="250"/>
      <c r="H621" s="253">
        <v>66</v>
      </c>
      <c r="I621" s="254"/>
      <c r="J621" s="250"/>
      <c r="K621" s="250"/>
      <c r="L621" s="255"/>
      <c r="M621" s="256"/>
      <c r="N621" s="257"/>
      <c r="O621" s="257"/>
      <c r="P621" s="257"/>
      <c r="Q621" s="257"/>
      <c r="R621" s="257"/>
      <c r="S621" s="257"/>
      <c r="T621" s="258"/>
      <c r="AT621" s="259" t="s">
        <v>144</v>
      </c>
      <c r="AU621" s="259" t="s">
        <v>88</v>
      </c>
      <c r="AV621" s="15" t="s">
        <v>142</v>
      </c>
      <c r="AW621" s="15" t="s">
        <v>34</v>
      </c>
      <c r="AX621" s="15" t="s">
        <v>86</v>
      </c>
      <c r="AY621" s="259" t="s">
        <v>136</v>
      </c>
    </row>
    <row r="622" spans="1:65" s="2" customFormat="1" ht="16.5" customHeight="1">
      <c r="A622" s="35"/>
      <c r="B622" s="36"/>
      <c r="C622" s="213" t="s">
        <v>497</v>
      </c>
      <c r="D622" s="213" t="s">
        <v>138</v>
      </c>
      <c r="E622" s="214" t="s">
        <v>498</v>
      </c>
      <c r="F622" s="215" t="s">
        <v>499</v>
      </c>
      <c r="G622" s="216" t="s">
        <v>182</v>
      </c>
      <c r="H622" s="217">
        <v>400</v>
      </c>
      <c r="I622" s="218"/>
      <c r="J622" s="219">
        <f>ROUND(I622*H622,2)</f>
        <v>0</v>
      </c>
      <c r="K622" s="220"/>
      <c r="L622" s="40"/>
      <c r="M622" s="221" t="s">
        <v>1</v>
      </c>
      <c r="N622" s="222" t="s">
        <v>46</v>
      </c>
      <c r="O622" s="72"/>
      <c r="P622" s="223">
        <f>O622*H622</f>
        <v>0</v>
      </c>
      <c r="Q622" s="223">
        <v>0</v>
      </c>
      <c r="R622" s="223">
        <f>Q622*H622</f>
        <v>0</v>
      </c>
      <c r="S622" s="223">
        <v>0</v>
      </c>
      <c r="T622" s="224">
        <f>S622*H622</f>
        <v>0</v>
      </c>
      <c r="U622" s="35"/>
      <c r="V622" s="35"/>
      <c r="W622" s="35"/>
      <c r="X622" s="35"/>
      <c r="Y622" s="35"/>
      <c r="Z622" s="35"/>
      <c r="AA622" s="35"/>
      <c r="AB622" s="35"/>
      <c r="AC622" s="35"/>
      <c r="AD622" s="35"/>
      <c r="AE622" s="35"/>
      <c r="AR622" s="225" t="s">
        <v>142</v>
      </c>
      <c r="AT622" s="225" t="s">
        <v>138</v>
      </c>
      <c r="AU622" s="225" t="s">
        <v>88</v>
      </c>
      <c r="AY622" s="18" t="s">
        <v>136</v>
      </c>
      <c r="BE622" s="226">
        <f>IF(N622="základní",J622,0)</f>
        <v>0</v>
      </c>
      <c r="BF622" s="226">
        <f>IF(N622="snížená",J622,0)</f>
        <v>0</v>
      </c>
      <c r="BG622" s="226">
        <f>IF(N622="zákl. přenesená",J622,0)</f>
        <v>0</v>
      </c>
      <c r="BH622" s="226">
        <f>IF(N622="sníž. přenesená",J622,0)</f>
        <v>0</v>
      </c>
      <c r="BI622" s="226">
        <f>IF(N622="nulová",J622,0)</f>
        <v>0</v>
      </c>
      <c r="BJ622" s="18" t="s">
        <v>86</v>
      </c>
      <c r="BK622" s="226">
        <f>ROUND(I622*H622,2)</f>
        <v>0</v>
      </c>
      <c r="BL622" s="18" t="s">
        <v>142</v>
      </c>
      <c r="BM622" s="225" t="s">
        <v>500</v>
      </c>
    </row>
    <row r="623" spans="1:65" s="2" customFormat="1" ht="24" customHeight="1">
      <c r="A623" s="35"/>
      <c r="B623" s="36"/>
      <c r="C623" s="213" t="s">
        <v>501</v>
      </c>
      <c r="D623" s="213" t="s">
        <v>138</v>
      </c>
      <c r="E623" s="214" t="s">
        <v>502</v>
      </c>
      <c r="F623" s="215" t="s">
        <v>503</v>
      </c>
      <c r="G623" s="216" t="s">
        <v>182</v>
      </c>
      <c r="H623" s="217">
        <v>80</v>
      </c>
      <c r="I623" s="218"/>
      <c r="J623" s="219">
        <f>ROUND(I623*H623,2)</f>
        <v>0</v>
      </c>
      <c r="K623" s="220"/>
      <c r="L623" s="40"/>
      <c r="M623" s="221" t="s">
        <v>1</v>
      </c>
      <c r="N623" s="222" t="s">
        <v>46</v>
      </c>
      <c r="O623" s="72"/>
      <c r="P623" s="223">
        <f>O623*H623</f>
        <v>0</v>
      </c>
      <c r="Q623" s="223">
        <v>5.0000000000000001E-4</v>
      </c>
      <c r="R623" s="223">
        <f>Q623*H623</f>
        <v>0.04</v>
      </c>
      <c r="S623" s="223">
        <v>0</v>
      </c>
      <c r="T623" s="224">
        <f>S623*H623</f>
        <v>0</v>
      </c>
      <c r="U623" s="35"/>
      <c r="V623" s="35"/>
      <c r="W623" s="35"/>
      <c r="X623" s="35"/>
      <c r="Y623" s="35"/>
      <c r="Z623" s="35"/>
      <c r="AA623" s="35"/>
      <c r="AB623" s="35"/>
      <c r="AC623" s="35"/>
      <c r="AD623" s="35"/>
      <c r="AE623" s="35"/>
      <c r="AR623" s="225" t="s">
        <v>142</v>
      </c>
      <c r="AT623" s="225" t="s">
        <v>138</v>
      </c>
      <c r="AU623" s="225" t="s">
        <v>88</v>
      </c>
      <c r="AY623" s="18" t="s">
        <v>136</v>
      </c>
      <c r="BE623" s="226">
        <f>IF(N623="základní",J623,0)</f>
        <v>0</v>
      </c>
      <c r="BF623" s="226">
        <f>IF(N623="snížená",J623,0)</f>
        <v>0</v>
      </c>
      <c r="BG623" s="226">
        <f>IF(N623="zákl. přenesená",J623,0)</f>
        <v>0</v>
      </c>
      <c r="BH623" s="226">
        <f>IF(N623="sníž. přenesená",J623,0)</f>
        <v>0</v>
      </c>
      <c r="BI623" s="226">
        <f>IF(N623="nulová",J623,0)</f>
        <v>0</v>
      </c>
      <c r="BJ623" s="18" t="s">
        <v>86</v>
      </c>
      <c r="BK623" s="226">
        <f>ROUND(I623*H623,2)</f>
        <v>0</v>
      </c>
      <c r="BL623" s="18" t="s">
        <v>142</v>
      </c>
      <c r="BM623" s="225" t="s">
        <v>504</v>
      </c>
    </row>
    <row r="624" spans="1:65" s="2" customFormat="1" ht="24" customHeight="1">
      <c r="A624" s="35"/>
      <c r="B624" s="36"/>
      <c r="C624" s="213" t="s">
        <v>505</v>
      </c>
      <c r="D624" s="213" t="s">
        <v>138</v>
      </c>
      <c r="E624" s="214" t="s">
        <v>506</v>
      </c>
      <c r="F624" s="215" t="s">
        <v>507</v>
      </c>
      <c r="G624" s="216" t="s">
        <v>141</v>
      </c>
      <c r="H624" s="217">
        <v>1.1000000000000001</v>
      </c>
      <c r="I624" s="218"/>
      <c r="J624" s="219">
        <f>ROUND(I624*H624,2)</f>
        <v>0</v>
      </c>
      <c r="K624" s="220"/>
      <c r="L624" s="40"/>
      <c r="M624" s="221" t="s">
        <v>1</v>
      </c>
      <c r="N624" s="222" t="s">
        <v>46</v>
      </c>
      <c r="O624" s="72"/>
      <c r="P624" s="223">
        <f>O624*H624</f>
        <v>0</v>
      </c>
      <c r="Q624" s="223">
        <v>1.6372100000000001</v>
      </c>
      <c r="R624" s="223">
        <f>Q624*H624</f>
        <v>1.8009310000000003</v>
      </c>
      <c r="S624" s="223">
        <v>0</v>
      </c>
      <c r="T624" s="224">
        <f>S624*H624</f>
        <v>0</v>
      </c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R624" s="225" t="s">
        <v>142</v>
      </c>
      <c r="AT624" s="225" t="s">
        <v>138</v>
      </c>
      <c r="AU624" s="225" t="s">
        <v>88</v>
      </c>
      <c r="AY624" s="18" t="s">
        <v>136</v>
      </c>
      <c r="BE624" s="226">
        <f>IF(N624="základní",J624,0)</f>
        <v>0</v>
      </c>
      <c r="BF624" s="226">
        <f>IF(N624="snížená",J624,0)</f>
        <v>0</v>
      </c>
      <c r="BG624" s="226">
        <f>IF(N624="zákl. přenesená",J624,0)</f>
        <v>0</v>
      </c>
      <c r="BH624" s="226">
        <f>IF(N624="sníž. přenesená",J624,0)</f>
        <v>0</v>
      </c>
      <c r="BI624" s="226">
        <f>IF(N624="nulová",J624,0)</f>
        <v>0</v>
      </c>
      <c r="BJ624" s="18" t="s">
        <v>86</v>
      </c>
      <c r="BK624" s="226">
        <f>ROUND(I624*H624,2)</f>
        <v>0</v>
      </c>
      <c r="BL624" s="18" t="s">
        <v>142</v>
      </c>
      <c r="BM624" s="225" t="s">
        <v>508</v>
      </c>
    </row>
    <row r="625" spans="1:65" s="13" customFormat="1" ht="11.25">
      <c r="B625" s="227"/>
      <c r="C625" s="228"/>
      <c r="D625" s="229" t="s">
        <v>144</v>
      </c>
      <c r="E625" s="230" t="s">
        <v>1</v>
      </c>
      <c r="F625" s="231" t="s">
        <v>509</v>
      </c>
      <c r="G625" s="228"/>
      <c r="H625" s="230" t="s">
        <v>1</v>
      </c>
      <c r="I625" s="232"/>
      <c r="J625" s="228"/>
      <c r="K625" s="228"/>
      <c r="L625" s="233"/>
      <c r="M625" s="234"/>
      <c r="N625" s="235"/>
      <c r="O625" s="235"/>
      <c r="P625" s="235"/>
      <c r="Q625" s="235"/>
      <c r="R625" s="235"/>
      <c r="S625" s="235"/>
      <c r="T625" s="236"/>
      <c r="AT625" s="237" t="s">
        <v>144</v>
      </c>
      <c r="AU625" s="237" t="s">
        <v>88</v>
      </c>
      <c r="AV625" s="13" t="s">
        <v>86</v>
      </c>
      <c r="AW625" s="13" t="s">
        <v>34</v>
      </c>
      <c r="AX625" s="13" t="s">
        <v>81</v>
      </c>
      <c r="AY625" s="237" t="s">
        <v>136</v>
      </c>
    </row>
    <row r="626" spans="1:65" s="14" customFormat="1" ht="11.25">
      <c r="B626" s="238"/>
      <c r="C626" s="239"/>
      <c r="D626" s="229" t="s">
        <v>144</v>
      </c>
      <c r="E626" s="240" t="s">
        <v>1</v>
      </c>
      <c r="F626" s="241" t="s">
        <v>510</v>
      </c>
      <c r="G626" s="239"/>
      <c r="H626" s="242">
        <v>1.1000000000000001</v>
      </c>
      <c r="I626" s="243"/>
      <c r="J626" s="239"/>
      <c r="K626" s="239"/>
      <c r="L626" s="244"/>
      <c r="M626" s="245"/>
      <c r="N626" s="246"/>
      <c r="O626" s="246"/>
      <c r="P626" s="246"/>
      <c r="Q626" s="246"/>
      <c r="R626" s="246"/>
      <c r="S626" s="246"/>
      <c r="T626" s="247"/>
      <c r="AT626" s="248" t="s">
        <v>144</v>
      </c>
      <c r="AU626" s="248" t="s">
        <v>88</v>
      </c>
      <c r="AV626" s="14" t="s">
        <v>88</v>
      </c>
      <c r="AW626" s="14" t="s">
        <v>34</v>
      </c>
      <c r="AX626" s="14" t="s">
        <v>86</v>
      </c>
      <c r="AY626" s="248" t="s">
        <v>136</v>
      </c>
    </row>
    <row r="627" spans="1:65" s="12" customFormat="1" ht="22.9" customHeight="1">
      <c r="B627" s="197"/>
      <c r="C627" s="198"/>
      <c r="D627" s="199" t="s">
        <v>80</v>
      </c>
      <c r="E627" s="211" t="s">
        <v>511</v>
      </c>
      <c r="F627" s="211" t="s">
        <v>512</v>
      </c>
      <c r="G627" s="198"/>
      <c r="H627" s="198"/>
      <c r="I627" s="201"/>
      <c r="J627" s="212">
        <f>BK627</f>
        <v>0</v>
      </c>
      <c r="K627" s="198"/>
      <c r="L627" s="203"/>
      <c r="M627" s="204"/>
      <c r="N627" s="205"/>
      <c r="O627" s="205"/>
      <c r="P627" s="206">
        <f>SUM(P628:P639)</f>
        <v>0</v>
      </c>
      <c r="Q627" s="205"/>
      <c r="R627" s="206">
        <f>SUM(R628:R639)</f>
        <v>0</v>
      </c>
      <c r="S627" s="205"/>
      <c r="T627" s="207">
        <f>SUM(T628:T639)</f>
        <v>0</v>
      </c>
      <c r="AR627" s="208" t="s">
        <v>86</v>
      </c>
      <c r="AT627" s="209" t="s">
        <v>80</v>
      </c>
      <c r="AU627" s="209" t="s">
        <v>86</v>
      </c>
      <c r="AY627" s="208" t="s">
        <v>136</v>
      </c>
      <c r="BK627" s="210">
        <f>SUM(BK628:BK639)</f>
        <v>0</v>
      </c>
    </row>
    <row r="628" spans="1:65" s="2" customFormat="1" ht="24" customHeight="1">
      <c r="A628" s="35"/>
      <c r="B628" s="36"/>
      <c r="C628" s="213" t="s">
        <v>513</v>
      </c>
      <c r="D628" s="213" t="s">
        <v>138</v>
      </c>
      <c r="E628" s="214" t="s">
        <v>514</v>
      </c>
      <c r="F628" s="215" t="s">
        <v>515</v>
      </c>
      <c r="G628" s="216" t="s">
        <v>263</v>
      </c>
      <c r="H628" s="217">
        <v>55.569000000000003</v>
      </c>
      <c r="I628" s="218"/>
      <c r="J628" s="219">
        <f>ROUND(I628*H628,2)</f>
        <v>0</v>
      </c>
      <c r="K628" s="220"/>
      <c r="L628" s="40"/>
      <c r="M628" s="221" t="s">
        <v>1</v>
      </c>
      <c r="N628" s="222" t="s">
        <v>46</v>
      </c>
      <c r="O628" s="72"/>
      <c r="P628" s="223">
        <f>O628*H628</f>
        <v>0</v>
      </c>
      <c r="Q628" s="223">
        <v>0</v>
      </c>
      <c r="R628" s="223">
        <f>Q628*H628</f>
        <v>0</v>
      </c>
      <c r="S628" s="223">
        <v>0</v>
      </c>
      <c r="T628" s="224">
        <f>S628*H628</f>
        <v>0</v>
      </c>
      <c r="U628" s="35"/>
      <c r="V628" s="35"/>
      <c r="W628" s="35"/>
      <c r="X628" s="35"/>
      <c r="Y628" s="35"/>
      <c r="Z628" s="35"/>
      <c r="AA628" s="35"/>
      <c r="AB628" s="35"/>
      <c r="AC628" s="35"/>
      <c r="AD628" s="35"/>
      <c r="AE628" s="35"/>
      <c r="AR628" s="225" t="s">
        <v>142</v>
      </c>
      <c r="AT628" s="225" t="s">
        <v>138</v>
      </c>
      <c r="AU628" s="225" t="s">
        <v>88</v>
      </c>
      <c r="AY628" s="18" t="s">
        <v>136</v>
      </c>
      <c r="BE628" s="226">
        <f>IF(N628="základní",J628,0)</f>
        <v>0</v>
      </c>
      <c r="BF628" s="226">
        <f>IF(N628="snížená",J628,0)</f>
        <v>0</v>
      </c>
      <c r="BG628" s="226">
        <f>IF(N628="zákl. přenesená",J628,0)</f>
        <v>0</v>
      </c>
      <c r="BH628" s="226">
        <f>IF(N628="sníž. přenesená",J628,0)</f>
        <v>0</v>
      </c>
      <c r="BI628" s="226">
        <f>IF(N628="nulová",J628,0)</f>
        <v>0</v>
      </c>
      <c r="BJ628" s="18" t="s">
        <v>86</v>
      </c>
      <c r="BK628" s="226">
        <f>ROUND(I628*H628,2)</f>
        <v>0</v>
      </c>
      <c r="BL628" s="18" t="s">
        <v>142</v>
      </c>
      <c r="BM628" s="225" t="s">
        <v>516</v>
      </c>
    </row>
    <row r="629" spans="1:65" s="2" customFormat="1" ht="24" customHeight="1">
      <c r="A629" s="35"/>
      <c r="B629" s="36"/>
      <c r="C629" s="213" t="s">
        <v>517</v>
      </c>
      <c r="D629" s="213" t="s">
        <v>138</v>
      </c>
      <c r="E629" s="214" t="s">
        <v>518</v>
      </c>
      <c r="F629" s="215" t="s">
        <v>519</v>
      </c>
      <c r="G629" s="216" t="s">
        <v>263</v>
      </c>
      <c r="H629" s="217">
        <v>55.569000000000003</v>
      </c>
      <c r="I629" s="218"/>
      <c r="J629" s="219">
        <f>ROUND(I629*H629,2)</f>
        <v>0</v>
      </c>
      <c r="K629" s="220"/>
      <c r="L629" s="40"/>
      <c r="M629" s="221" t="s">
        <v>1</v>
      </c>
      <c r="N629" s="222" t="s">
        <v>46</v>
      </c>
      <c r="O629" s="72"/>
      <c r="P629" s="223">
        <f>O629*H629</f>
        <v>0</v>
      </c>
      <c r="Q629" s="223">
        <v>0</v>
      </c>
      <c r="R629" s="223">
        <f>Q629*H629</f>
        <v>0</v>
      </c>
      <c r="S629" s="223">
        <v>0</v>
      </c>
      <c r="T629" s="224">
        <f>S629*H629</f>
        <v>0</v>
      </c>
      <c r="U629" s="35"/>
      <c r="V629" s="35"/>
      <c r="W629" s="35"/>
      <c r="X629" s="35"/>
      <c r="Y629" s="35"/>
      <c r="Z629" s="35"/>
      <c r="AA629" s="35"/>
      <c r="AB629" s="35"/>
      <c r="AC629" s="35"/>
      <c r="AD629" s="35"/>
      <c r="AE629" s="35"/>
      <c r="AR629" s="225" t="s">
        <v>142</v>
      </c>
      <c r="AT629" s="225" t="s">
        <v>138</v>
      </c>
      <c r="AU629" s="225" t="s">
        <v>88</v>
      </c>
      <c r="AY629" s="18" t="s">
        <v>136</v>
      </c>
      <c r="BE629" s="226">
        <f>IF(N629="základní",J629,0)</f>
        <v>0</v>
      </c>
      <c r="BF629" s="226">
        <f>IF(N629="snížená",J629,0)</f>
        <v>0</v>
      </c>
      <c r="BG629" s="226">
        <f>IF(N629="zákl. přenesená",J629,0)</f>
        <v>0</v>
      </c>
      <c r="BH629" s="226">
        <f>IF(N629="sníž. přenesená",J629,0)</f>
        <v>0</v>
      </c>
      <c r="BI629" s="226">
        <f>IF(N629="nulová",J629,0)</f>
        <v>0</v>
      </c>
      <c r="BJ629" s="18" t="s">
        <v>86</v>
      </c>
      <c r="BK629" s="226">
        <f>ROUND(I629*H629,2)</f>
        <v>0</v>
      </c>
      <c r="BL629" s="18" t="s">
        <v>142</v>
      </c>
      <c r="BM629" s="225" t="s">
        <v>520</v>
      </c>
    </row>
    <row r="630" spans="1:65" s="2" customFormat="1" ht="24" customHeight="1">
      <c r="A630" s="35"/>
      <c r="B630" s="36"/>
      <c r="C630" s="213" t="s">
        <v>521</v>
      </c>
      <c r="D630" s="213" t="s">
        <v>138</v>
      </c>
      <c r="E630" s="214" t="s">
        <v>522</v>
      </c>
      <c r="F630" s="215" t="s">
        <v>523</v>
      </c>
      <c r="G630" s="216" t="s">
        <v>263</v>
      </c>
      <c r="H630" s="217">
        <v>500.12099999999998</v>
      </c>
      <c r="I630" s="218"/>
      <c r="J630" s="219">
        <f>ROUND(I630*H630,2)</f>
        <v>0</v>
      </c>
      <c r="K630" s="220"/>
      <c r="L630" s="40"/>
      <c r="M630" s="221" t="s">
        <v>1</v>
      </c>
      <c r="N630" s="222" t="s">
        <v>46</v>
      </c>
      <c r="O630" s="72"/>
      <c r="P630" s="223">
        <f>O630*H630</f>
        <v>0</v>
      </c>
      <c r="Q630" s="223">
        <v>0</v>
      </c>
      <c r="R630" s="223">
        <f>Q630*H630</f>
        <v>0</v>
      </c>
      <c r="S630" s="223">
        <v>0</v>
      </c>
      <c r="T630" s="224">
        <f>S630*H630</f>
        <v>0</v>
      </c>
      <c r="U630" s="35"/>
      <c r="V630" s="35"/>
      <c r="W630" s="35"/>
      <c r="X630" s="35"/>
      <c r="Y630" s="35"/>
      <c r="Z630" s="35"/>
      <c r="AA630" s="35"/>
      <c r="AB630" s="35"/>
      <c r="AC630" s="35"/>
      <c r="AD630" s="35"/>
      <c r="AE630" s="35"/>
      <c r="AR630" s="225" t="s">
        <v>142</v>
      </c>
      <c r="AT630" s="225" t="s">
        <v>138</v>
      </c>
      <c r="AU630" s="225" t="s">
        <v>88</v>
      </c>
      <c r="AY630" s="18" t="s">
        <v>136</v>
      </c>
      <c r="BE630" s="226">
        <f>IF(N630="základní",J630,0)</f>
        <v>0</v>
      </c>
      <c r="BF630" s="226">
        <f>IF(N630="snížená",J630,0)</f>
        <v>0</v>
      </c>
      <c r="BG630" s="226">
        <f>IF(N630="zákl. přenesená",J630,0)</f>
        <v>0</v>
      </c>
      <c r="BH630" s="226">
        <f>IF(N630="sníž. přenesená",J630,0)</f>
        <v>0</v>
      </c>
      <c r="BI630" s="226">
        <f>IF(N630="nulová",J630,0)</f>
        <v>0</v>
      </c>
      <c r="BJ630" s="18" t="s">
        <v>86</v>
      </c>
      <c r="BK630" s="226">
        <f>ROUND(I630*H630,2)</f>
        <v>0</v>
      </c>
      <c r="BL630" s="18" t="s">
        <v>142</v>
      </c>
      <c r="BM630" s="225" t="s">
        <v>524</v>
      </c>
    </row>
    <row r="631" spans="1:65" s="14" customFormat="1" ht="11.25">
      <c r="B631" s="238"/>
      <c r="C631" s="239"/>
      <c r="D631" s="229" t="s">
        <v>144</v>
      </c>
      <c r="E631" s="239"/>
      <c r="F631" s="241" t="s">
        <v>525</v>
      </c>
      <c r="G631" s="239"/>
      <c r="H631" s="242">
        <v>500.12099999999998</v>
      </c>
      <c r="I631" s="243"/>
      <c r="J631" s="239"/>
      <c r="K631" s="239"/>
      <c r="L631" s="244"/>
      <c r="M631" s="245"/>
      <c r="N631" s="246"/>
      <c r="O631" s="246"/>
      <c r="P631" s="246"/>
      <c r="Q631" s="246"/>
      <c r="R631" s="246"/>
      <c r="S631" s="246"/>
      <c r="T631" s="247"/>
      <c r="AT631" s="248" t="s">
        <v>144</v>
      </c>
      <c r="AU631" s="248" t="s">
        <v>88</v>
      </c>
      <c r="AV631" s="14" t="s">
        <v>88</v>
      </c>
      <c r="AW631" s="14" t="s">
        <v>4</v>
      </c>
      <c r="AX631" s="14" t="s">
        <v>86</v>
      </c>
      <c r="AY631" s="248" t="s">
        <v>136</v>
      </c>
    </row>
    <row r="632" spans="1:65" s="2" customFormat="1" ht="24" customHeight="1">
      <c r="A632" s="35"/>
      <c r="B632" s="36"/>
      <c r="C632" s="213" t="s">
        <v>526</v>
      </c>
      <c r="D632" s="213" t="s">
        <v>138</v>
      </c>
      <c r="E632" s="214" t="s">
        <v>527</v>
      </c>
      <c r="F632" s="215" t="s">
        <v>519</v>
      </c>
      <c r="G632" s="216" t="s">
        <v>263</v>
      </c>
      <c r="H632" s="217">
        <v>5</v>
      </c>
      <c r="I632" s="218"/>
      <c r="J632" s="219">
        <f>ROUND(I632*H632,2)</f>
        <v>0</v>
      </c>
      <c r="K632" s="220"/>
      <c r="L632" s="40"/>
      <c r="M632" s="221" t="s">
        <v>1</v>
      </c>
      <c r="N632" s="222" t="s">
        <v>46</v>
      </c>
      <c r="O632" s="72"/>
      <c r="P632" s="223">
        <f>O632*H632</f>
        <v>0</v>
      </c>
      <c r="Q632" s="223">
        <v>0</v>
      </c>
      <c r="R632" s="223">
        <f>Q632*H632</f>
        <v>0</v>
      </c>
      <c r="S632" s="223">
        <v>0</v>
      </c>
      <c r="T632" s="224">
        <f>S632*H632</f>
        <v>0</v>
      </c>
      <c r="U632" s="35"/>
      <c r="V632" s="35"/>
      <c r="W632" s="35"/>
      <c r="X632" s="35"/>
      <c r="Y632" s="35"/>
      <c r="Z632" s="35"/>
      <c r="AA632" s="35"/>
      <c r="AB632" s="35"/>
      <c r="AC632" s="35"/>
      <c r="AD632" s="35"/>
      <c r="AE632" s="35"/>
      <c r="AR632" s="225" t="s">
        <v>142</v>
      </c>
      <c r="AT632" s="225" t="s">
        <v>138</v>
      </c>
      <c r="AU632" s="225" t="s">
        <v>88</v>
      </c>
      <c r="AY632" s="18" t="s">
        <v>136</v>
      </c>
      <c r="BE632" s="226">
        <f>IF(N632="základní",J632,0)</f>
        <v>0</v>
      </c>
      <c r="BF632" s="226">
        <f>IF(N632="snížená",J632,0)</f>
        <v>0</v>
      </c>
      <c r="BG632" s="226">
        <f>IF(N632="zákl. přenesená",J632,0)</f>
        <v>0</v>
      </c>
      <c r="BH632" s="226">
        <f>IF(N632="sníž. přenesená",J632,0)</f>
        <v>0</v>
      </c>
      <c r="BI632" s="226">
        <f>IF(N632="nulová",J632,0)</f>
        <v>0</v>
      </c>
      <c r="BJ632" s="18" t="s">
        <v>86</v>
      </c>
      <c r="BK632" s="226">
        <f>ROUND(I632*H632,2)</f>
        <v>0</v>
      </c>
      <c r="BL632" s="18" t="s">
        <v>142</v>
      </c>
      <c r="BM632" s="225" t="s">
        <v>528</v>
      </c>
    </row>
    <row r="633" spans="1:65" s="2" customFormat="1" ht="24" customHeight="1">
      <c r="A633" s="35"/>
      <c r="B633" s="36"/>
      <c r="C633" s="213" t="s">
        <v>529</v>
      </c>
      <c r="D633" s="213" t="s">
        <v>138</v>
      </c>
      <c r="E633" s="214" t="s">
        <v>530</v>
      </c>
      <c r="F633" s="215" t="s">
        <v>523</v>
      </c>
      <c r="G633" s="216" t="s">
        <v>263</v>
      </c>
      <c r="H633" s="217">
        <v>45</v>
      </c>
      <c r="I633" s="218"/>
      <c r="J633" s="219">
        <f>ROUND(I633*H633,2)</f>
        <v>0</v>
      </c>
      <c r="K633" s="220"/>
      <c r="L633" s="40"/>
      <c r="M633" s="221" t="s">
        <v>1</v>
      </c>
      <c r="N633" s="222" t="s">
        <v>46</v>
      </c>
      <c r="O633" s="72"/>
      <c r="P633" s="223">
        <f>O633*H633</f>
        <v>0</v>
      </c>
      <c r="Q633" s="223">
        <v>0</v>
      </c>
      <c r="R633" s="223">
        <f>Q633*H633</f>
        <v>0</v>
      </c>
      <c r="S633" s="223">
        <v>0</v>
      </c>
      <c r="T633" s="224">
        <f>S633*H633</f>
        <v>0</v>
      </c>
      <c r="U633" s="35"/>
      <c r="V633" s="35"/>
      <c r="W633" s="35"/>
      <c r="X633" s="35"/>
      <c r="Y633" s="35"/>
      <c r="Z633" s="35"/>
      <c r="AA633" s="35"/>
      <c r="AB633" s="35"/>
      <c r="AC633" s="35"/>
      <c r="AD633" s="35"/>
      <c r="AE633" s="35"/>
      <c r="AR633" s="225" t="s">
        <v>142</v>
      </c>
      <c r="AT633" s="225" t="s">
        <v>138</v>
      </c>
      <c r="AU633" s="225" t="s">
        <v>88</v>
      </c>
      <c r="AY633" s="18" t="s">
        <v>136</v>
      </c>
      <c r="BE633" s="226">
        <f>IF(N633="základní",J633,0)</f>
        <v>0</v>
      </c>
      <c r="BF633" s="226">
        <f>IF(N633="snížená",J633,0)</f>
        <v>0</v>
      </c>
      <c r="BG633" s="226">
        <f>IF(N633="zákl. přenesená",J633,0)</f>
        <v>0</v>
      </c>
      <c r="BH633" s="226">
        <f>IF(N633="sníž. přenesená",J633,0)</f>
        <v>0</v>
      </c>
      <c r="BI633" s="226">
        <f>IF(N633="nulová",J633,0)</f>
        <v>0</v>
      </c>
      <c r="BJ633" s="18" t="s">
        <v>86</v>
      </c>
      <c r="BK633" s="226">
        <f>ROUND(I633*H633,2)</f>
        <v>0</v>
      </c>
      <c r="BL633" s="18" t="s">
        <v>142</v>
      </c>
      <c r="BM633" s="225" t="s">
        <v>531</v>
      </c>
    </row>
    <row r="634" spans="1:65" s="14" customFormat="1" ht="11.25">
      <c r="B634" s="238"/>
      <c r="C634" s="239"/>
      <c r="D634" s="229" t="s">
        <v>144</v>
      </c>
      <c r="E634" s="239"/>
      <c r="F634" s="241" t="s">
        <v>532</v>
      </c>
      <c r="G634" s="239"/>
      <c r="H634" s="242">
        <v>45</v>
      </c>
      <c r="I634" s="243"/>
      <c r="J634" s="239"/>
      <c r="K634" s="239"/>
      <c r="L634" s="244"/>
      <c r="M634" s="245"/>
      <c r="N634" s="246"/>
      <c r="O634" s="246"/>
      <c r="P634" s="246"/>
      <c r="Q634" s="246"/>
      <c r="R634" s="246"/>
      <c r="S634" s="246"/>
      <c r="T634" s="247"/>
      <c r="AT634" s="248" t="s">
        <v>144</v>
      </c>
      <c r="AU634" s="248" t="s">
        <v>88</v>
      </c>
      <c r="AV634" s="14" t="s">
        <v>88</v>
      </c>
      <c r="AW634" s="14" t="s">
        <v>4</v>
      </c>
      <c r="AX634" s="14" t="s">
        <v>86</v>
      </c>
      <c r="AY634" s="248" t="s">
        <v>136</v>
      </c>
    </row>
    <row r="635" spans="1:65" s="2" customFormat="1" ht="36" customHeight="1">
      <c r="A635" s="35"/>
      <c r="B635" s="36"/>
      <c r="C635" s="213" t="s">
        <v>533</v>
      </c>
      <c r="D635" s="213" t="s">
        <v>138</v>
      </c>
      <c r="E635" s="214" t="s">
        <v>534</v>
      </c>
      <c r="F635" s="215" t="s">
        <v>535</v>
      </c>
      <c r="G635" s="216" t="s">
        <v>263</v>
      </c>
      <c r="H635" s="217">
        <v>18.991</v>
      </c>
      <c r="I635" s="218"/>
      <c r="J635" s="219">
        <f>ROUND(I635*H635,2)</f>
        <v>0</v>
      </c>
      <c r="K635" s="220"/>
      <c r="L635" s="40"/>
      <c r="M635" s="221" t="s">
        <v>1</v>
      </c>
      <c r="N635" s="222" t="s">
        <v>46</v>
      </c>
      <c r="O635" s="72"/>
      <c r="P635" s="223">
        <f>O635*H635</f>
        <v>0</v>
      </c>
      <c r="Q635" s="223">
        <v>0</v>
      </c>
      <c r="R635" s="223">
        <f>Q635*H635</f>
        <v>0</v>
      </c>
      <c r="S635" s="223">
        <v>0</v>
      </c>
      <c r="T635" s="224">
        <f>S635*H635</f>
        <v>0</v>
      </c>
      <c r="U635" s="35"/>
      <c r="V635" s="35"/>
      <c r="W635" s="35"/>
      <c r="X635" s="35"/>
      <c r="Y635" s="35"/>
      <c r="Z635" s="35"/>
      <c r="AA635" s="35"/>
      <c r="AB635" s="35"/>
      <c r="AC635" s="35"/>
      <c r="AD635" s="35"/>
      <c r="AE635" s="35"/>
      <c r="AR635" s="225" t="s">
        <v>142</v>
      </c>
      <c r="AT635" s="225" t="s">
        <v>138</v>
      </c>
      <c r="AU635" s="225" t="s">
        <v>88</v>
      </c>
      <c r="AY635" s="18" t="s">
        <v>136</v>
      </c>
      <c r="BE635" s="226">
        <f>IF(N635="základní",J635,0)</f>
        <v>0</v>
      </c>
      <c r="BF635" s="226">
        <f>IF(N635="snížená",J635,0)</f>
        <v>0</v>
      </c>
      <c r="BG635" s="226">
        <f>IF(N635="zákl. přenesená",J635,0)</f>
        <v>0</v>
      </c>
      <c r="BH635" s="226">
        <f>IF(N635="sníž. přenesená",J635,0)</f>
        <v>0</v>
      </c>
      <c r="BI635" s="226">
        <f>IF(N635="nulová",J635,0)</f>
        <v>0</v>
      </c>
      <c r="BJ635" s="18" t="s">
        <v>86</v>
      </c>
      <c r="BK635" s="226">
        <f>ROUND(I635*H635,2)</f>
        <v>0</v>
      </c>
      <c r="BL635" s="18" t="s">
        <v>142</v>
      </c>
      <c r="BM635" s="225" t="s">
        <v>536</v>
      </c>
    </row>
    <row r="636" spans="1:65" s="2" customFormat="1" ht="36" customHeight="1">
      <c r="A636" s="35"/>
      <c r="B636" s="36"/>
      <c r="C636" s="213" t="s">
        <v>537</v>
      </c>
      <c r="D636" s="213" t="s">
        <v>138</v>
      </c>
      <c r="E636" s="214" t="s">
        <v>538</v>
      </c>
      <c r="F636" s="215" t="s">
        <v>535</v>
      </c>
      <c r="G636" s="216" t="s">
        <v>263</v>
      </c>
      <c r="H636" s="217">
        <v>11</v>
      </c>
      <c r="I636" s="218"/>
      <c r="J636" s="219">
        <f>ROUND(I636*H636,2)</f>
        <v>0</v>
      </c>
      <c r="K636" s="220"/>
      <c r="L636" s="40"/>
      <c r="M636" s="221" t="s">
        <v>1</v>
      </c>
      <c r="N636" s="222" t="s">
        <v>46</v>
      </c>
      <c r="O636" s="72"/>
      <c r="P636" s="223">
        <f>O636*H636</f>
        <v>0</v>
      </c>
      <c r="Q636" s="223">
        <v>0</v>
      </c>
      <c r="R636" s="223">
        <f>Q636*H636</f>
        <v>0</v>
      </c>
      <c r="S636" s="223">
        <v>0</v>
      </c>
      <c r="T636" s="224">
        <f>S636*H636</f>
        <v>0</v>
      </c>
      <c r="U636" s="35"/>
      <c r="V636" s="35"/>
      <c r="W636" s="35"/>
      <c r="X636" s="35"/>
      <c r="Y636" s="35"/>
      <c r="Z636" s="35"/>
      <c r="AA636" s="35"/>
      <c r="AB636" s="35"/>
      <c r="AC636" s="35"/>
      <c r="AD636" s="35"/>
      <c r="AE636" s="35"/>
      <c r="AR636" s="225" t="s">
        <v>142</v>
      </c>
      <c r="AT636" s="225" t="s">
        <v>138</v>
      </c>
      <c r="AU636" s="225" t="s">
        <v>88</v>
      </c>
      <c r="AY636" s="18" t="s">
        <v>136</v>
      </c>
      <c r="BE636" s="226">
        <f>IF(N636="základní",J636,0)</f>
        <v>0</v>
      </c>
      <c r="BF636" s="226">
        <f>IF(N636="snížená",J636,0)</f>
        <v>0</v>
      </c>
      <c r="BG636" s="226">
        <f>IF(N636="zákl. přenesená",J636,0)</f>
        <v>0</v>
      </c>
      <c r="BH636" s="226">
        <f>IF(N636="sníž. přenesená",J636,0)</f>
        <v>0</v>
      </c>
      <c r="BI636" s="226">
        <f>IF(N636="nulová",J636,0)</f>
        <v>0</v>
      </c>
      <c r="BJ636" s="18" t="s">
        <v>86</v>
      </c>
      <c r="BK636" s="226">
        <f>ROUND(I636*H636,2)</f>
        <v>0</v>
      </c>
      <c r="BL636" s="18" t="s">
        <v>142</v>
      </c>
      <c r="BM636" s="225" t="s">
        <v>539</v>
      </c>
    </row>
    <row r="637" spans="1:65" s="14" customFormat="1" ht="11.25">
      <c r="B637" s="238"/>
      <c r="C637" s="239"/>
      <c r="D637" s="229" t="s">
        <v>144</v>
      </c>
      <c r="E637" s="239"/>
      <c r="F637" s="241" t="s">
        <v>540</v>
      </c>
      <c r="G637" s="239"/>
      <c r="H637" s="242">
        <v>11</v>
      </c>
      <c r="I637" s="243"/>
      <c r="J637" s="239"/>
      <c r="K637" s="239"/>
      <c r="L637" s="244"/>
      <c r="M637" s="245"/>
      <c r="N637" s="246"/>
      <c r="O637" s="246"/>
      <c r="P637" s="246"/>
      <c r="Q637" s="246"/>
      <c r="R637" s="246"/>
      <c r="S637" s="246"/>
      <c r="T637" s="247"/>
      <c r="AT637" s="248" t="s">
        <v>144</v>
      </c>
      <c r="AU637" s="248" t="s">
        <v>88</v>
      </c>
      <c r="AV637" s="14" t="s">
        <v>88</v>
      </c>
      <c r="AW637" s="14" t="s">
        <v>4</v>
      </c>
      <c r="AX637" s="14" t="s">
        <v>86</v>
      </c>
      <c r="AY637" s="248" t="s">
        <v>136</v>
      </c>
    </row>
    <row r="638" spans="1:65" s="2" customFormat="1" ht="36" customHeight="1">
      <c r="A638" s="35"/>
      <c r="B638" s="36"/>
      <c r="C638" s="213" t="s">
        <v>541</v>
      </c>
      <c r="D638" s="213" t="s">
        <v>138</v>
      </c>
      <c r="E638" s="214" t="s">
        <v>542</v>
      </c>
      <c r="F638" s="215" t="s">
        <v>543</v>
      </c>
      <c r="G638" s="216" t="s">
        <v>263</v>
      </c>
      <c r="H638" s="217">
        <v>27.6</v>
      </c>
      <c r="I638" s="218"/>
      <c r="J638" s="219">
        <f>ROUND(I638*H638,2)</f>
        <v>0</v>
      </c>
      <c r="K638" s="220"/>
      <c r="L638" s="40"/>
      <c r="M638" s="221" t="s">
        <v>1</v>
      </c>
      <c r="N638" s="222" t="s">
        <v>46</v>
      </c>
      <c r="O638" s="72"/>
      <c r="P638" s="223">
        <f>O638*H638</f>
        <v>0</v>
      </c>
      <c r="Q638" s="223">
        <v>0</v>
      </c>
      <c r="R638" s="223">
        <f>Q638*H638</f>
        <v>0</v>
      </c>
      <c r="S638" s="223">
        <v>0</v>
      </c>
      <c r="T638" s="224">
        <f>S638*H638</f>
        <v>0</v>
      </c>
      <c r="U638" s="35"/>
      <c r="V638" s="35"/>
      <c r="W638" s="35"/>
      <c r="X638" s="35"/>
      <c r="Y638" s="35"/>
      <c r="Z638" s="35"/>
      <c r="AA638" s="35"/>
      <c r="AB638" s="35"/>
      <c r="AC638" s="35"/>
      <c r="AD638" s="35"/>
      <c r="AE638" s="35"/>
      <c r="AR638" s="225" t="s">
        <v>142</v>
      </c>
      <c r="AT638" s="225" t="s">
        <v>138</v>
      </c>
      <c r="AU638" s="225" t="s">
        <v>88</v>
      </c>
      <c r="AY638" s="18" t="s">
        <v>136</v>
      </c>
      <c r="BE638" s="226">
        <f>IF(N638="základní",J638,0)</f>
        <v>0</v>
      </c>
      <c r="BF638" s="226">
        <f>IF(N638="snížená",J638,0)</f>
        <v>0</v>
      </c>
      <c r="BG638" s="226">
        <f>IF(N638="zákl. přenesená",J638,0)</f>
        <v>0</v>
      </c>
      <c r="BH638" s="226">
        <f>IF(N638="sníž. přenesená",J638,0)</f>
        <v>0</v>
      </c>
      <c r="BI638" s="226">
        <f>IF(N638="nulová",J638,0)</f>
        <v>0</v>
      </c>
      <c r="BJ638" s="18" t="s">
        <v>86</v>
      </c>
      <c r="BK638" s="226">
        <f>ROUND(I638*H638,2)</f>
        <v>0</v>
      </c>
      <c r="BL638" s="18" t="s">
        <v>142</v>
      </c>
      <c r="BM638" s="225" t="s">
        <v>544</v>
      </c>
    </row>
    <row r="639" spans="1:65" s="2" customFormat="1" ht="24" customHeight="1">
      <c r="A639" s="35"/>
      <c r="B639" s="36"/>
      <c r="C639" s="213" t="s">
        <v>545</v>
      </c>
      <c r="D639" s="213" t="s">
        <v>138</v>
      </c>
      <c r="E639" s="214" t="s">
        <v>546</v>
      </c>
      <c r="F639" s="215" t="s">
        <v>547</v>
      </c>
      <c r="G639" s="216" t="s">
        <v>263</v>
      </c>
      <c r="H639" s="217">
        <v>1.4970000000000001</v>
      </c>
      <c r="I639" s="218"/>
      <c r="J639" s="219">
        <f>ROUND(I639*H639,2)</f>
        <v>0</v>
      </c>
      <c r="K639" s="220"/>
      <c r="L639" s="40"/>
      <c r="M639" s="221" t="s">
        <v>1</v>
      </c>
      <c r="N639" s="222" t="s">
        <v>46</v>
      </c>
      <c r="O639" s="72"/>
      <c r="P639" s="223">
        <f>O639*H639</f>
        <v>0</v>
      </c>
      <c r="Q639" s="223">
        <v>0</v>
      </c>
      <c r="R639" s="223">
        <f>Q639*H639</f>
        <v>0</v>
      </c>
      <c r="S639" s="223">
        <v>0</v>
      </c>
      <c r="T639" s="224">
        <f>S639*H639</f>
        <v>0</v>
      </c>
      <c r="U639" s="35"/>
      <c r="V639" s="35"/>
      <c r="W639" s="35"/>
      <c r="X639" s="35"/>
      <c r="Y639" s="35"/>
      <c r="Z639" s="35"/>
      <c r="AA639" s="35"/>
      <c r="AB639" s="35"/>
      <c r="AC639" s="35"/>
      <c r="AD639" s="35"/>
      <c r="AE639" s="35"/>
      <c r="AR639" s="225" t="s">
        <v>142</v>
      </c>
      <c r="AT639" s="225" t="s">
        <v>138</v>
      </c>
      <c r="AU639" s="225" t="s">
        <v>88</v>
      </c>
      <c r="AY639" s="18" t="s">
        <v>136</v>
      </c>
      <c r="BE639" s="226">
        <f>IF(N639="základní",J639,0)</f>
        <v>0</v>
      </c>
      <c r="BF639" s="226">
        <f>IF(N639="snížená",J639,0)</f>
        <v>0</v>
      </c>
      <c r="BG639" s="226">
        <f>IF(N639="zákl. přenesená",J639,0)</f>
        <v>0</v>
      </c>
      <c r="BH639" s="226">
        <f>IF(N639="sníž. přenesená",J639,0)</f>
        <v>0</v>
      </c>
      <c r="BI639" s="226">
        <f>IF(N639="nulová",J639,0)</f>
        <v>0</v>
      </c>
      <c r="BJ639" s="18" t="s">
        <v>86</v>
      </c>
      <c r="BK639" s="226">
        <f>ROUND(I639*H639,2)</f>
        <v>0</v>
      </c>
      <c r="BL639" s="18" t="s">
        <v>142</v>
      </c>
      <c r="BM639" s="225" t="s">
        <v>548</v>
      </c>
    </row>
    <row r="640" spans="1:65" s="12" customFormat="1" ht="22.9" customHeight="1">
      <c r="B640" s="197"/>
      <c r="C640" s="198"/>
      <c r="D640" s="199" t="s">
        <v>80</v>
      </c>
      <c r="E640" s="211" t="s">
        <v>549</v>
      </c>
      <c r="F640" s="211" t="s">
        <v>550</v>
      </c>
      <c r="G640" s="198"/>
      <c r="H640" s="198"/>
      <c r="I640" s="201"/>
      <c r="J640" s="212">
        <f>BK640</f>
        <v>0</v>
      </c>
      <c r="K640" s="198"/>
      <c r="L640" s="203"/>
      <c r="M640" s="204"/>
      <c r="N640" s="205"/>
      <c r="O640" s="205"/>
      <c r="P640" s="206">
        <f>P641</f>
        <v>0</v>
      </c>
      <c r="Q640" s="205"/>
      <c r="R640" s="206">
        <f>R641</f>
        <v>0</v>
      </c>
      <c r="S640" s="205"/>
      <c r="T640" s="207">
        <f>T641</f>
        <v>0</v>
      </c>
      <c r="AR640" s="208" t="s">
        <v>86</v>
      </c>
      <c r="AT640" s="209" t="s">
        <v>80</v>
      </c>
      <c r="AU640" s="209" t="s">
        <v>86</v>
      </c>
      <c r="AY640" s="208" t="s">
        <v>136</v>
      </c>
      <c r="BK640" s="210">
        <f>BK641</f>
        <v>0</v>
      </c>
    </row>
    <row r="641" spans="1:65" s="2" customFormat="1" ht="16.5" customHeight="1">
      <c r="A641" s="35"/>
      <c r="B641" s="36"/>
      <c r="C641" s="213" t="s">
        <v>551</v>
      </c>
      <c r="D641" s="213" t="s">
        <v>138</v>
      </c>
      <c r="E641" s="214" t="s">
        <v>552</v>
      </c>
      <c r="F641" s="215" t="s">
        <v>553</v>
      </c>
      <c r="G641" s="216" t="s">
        <v>263</v>
      </c>
      <c r="H641" s="217">
        <v>152.38</v>
      </c>
      <c r="I641" s="218"/>
      <c r="J641" s="219">
        <f>ROUND(I641*H641,2)</f>
        <v>0</v>
      </c>
      <c r="K641" s="220"/>
      <c r="L641" s="40"/>
      <c r="M641" s="221" t="s">
        <v>1</v>
      </c>
      <c r="N641" s="222" t="s">
        <v>46</v>
      </c>
      <c r="O641" s="72"/>
      <c r="P641" s="223">
        <f>O641*H641</f>
        <v>0</v>
      </c>
      <c r="Q641" s="223">
        <v>0</v>
      </c>
      <c r="R641" s="223">
        <f>Q641*H641</f>
        <v>0</v>
      </c>
      <c r="S641" s="223">
        <v>0</v>
      </c>
      <c r="T641" s="224">
        <f>S641*H641</f>
        <v>0</v>
      </c>
      <c r="U641" s="35"/>
      <c r="V641" s="35"/>
      <c r="W641" s="35"/>
      <c r="X641" s="35"/>
      <c r="Y641" s="35"/>
      <c r="Z641" s="35"/>
      <c r="AA641" s="35"/>
      <c r="AB641" s="35"/>
      <c r="AC641" s="35"/>
      <c r="AD641" s="35"/>
      <c r="AE641" s="35"/>
      <c r="AR641" s="225" t="s">
        <v>142</v>
      </c>
      <c r="AT641" s="225" t="s">
        <v>138</v>
      </c>
      <c r="AU641" s="225" t="s">
        <v>88</v>
      </c>
      <c r="AY641" s="18" t="s">
        <v>136</v>
      </c>
      <c r="BE641" s="226">
        <f>IF(N641="základní",J641,0)</f>
        <v>0</v>
      </c>
      <c r="BF641" s="226">
        <f>IF(N641="snížená",J641,0)</f>
        <v>0</v>
      </c>
      <c r="BG641" s="226">
        <f>IF(N641="zákl. přenesená",J641,0)</f>
        <v>0</v>
      </c>
      <c r="BH641" s="226">
        <f>IF(N641="sníž. přenesená",J641,0)</f>
        <v>0</v>
      </c>
      <c r="BI641" s="226">
        <f>IF(N641="nulová",J641,0)</f>
        <v>0</v>
      </c>
      <c r="BJ641" s="18" t="s">
        <v>86</v>
      </c>
      <c r="BK641" s="226">
        <f>ROUND(I641*H641,2)</f>
        <v>0</v>
      </c>
      <c r="BL641" s="18" t="s">
        <v>142</v>
      </c>
      <c r="BM641" s="225" t="s">
        <v>554</v>
      </c>
    </row>
    <row r="642" spans="1:65" s="12" customFormat="1" ht="25.9" customHeight="1">
      <c r="B642" s="197"/>
      <c r="C642" s="198"/>
      <c r="D642" s="199" t="s">
        <v>80</v>
      </c>
      <c r="E642" s="200" t="s">
        <v>555</v>
      </c>
      <c r="F642" s="200" t="s">
        <v>556</v>
      </c>
      <c r="G642" s="198"/>
      <c r="H642" s="198"/>
      <c r="I642" s="201"/>
      <c r="J642" s="202">
        <f>BK642</f>
        <v>0</v>
      </c>
      <c r="K642" s="198"/>
      <c r="L642" s="203"/>
      <c r="M642" s="204"/>
      <c r="N642" s="205"/>
      <c r="O642" s="205"/>
      <c r="P642" s="206">
        <f>P643+P645+P647+P649+P653+P659</f>
        <v>0</v>
      </c>
      <c r="Q642" s="205"/>
      <c r="R642" s="206">
        <f>R643+R645+R647+R649+R653+R659</f>
        <v>0.65375000000000005</v>
      </c>
      <c r="S642" s="205"/>
      <c r="T642" s="207">
        <f>T643+T645+T647+T649+T653+T659</f>
        <v>0.22400100000000001</v>
      </c>
      <c r="AR642" s="208" t="s">
        <v>88</v>
      </c>
      <c r="AT642" s="209" t="s">
        <v>80</v>
      </c>
      <c r="AU642" s="209" t="s">
        <v>81</v>
      </c>
      <c r="AY642" s="208" t="s">
        <v>136</v>
      </c>
      <c r="BK642" s="210">
        <f>BK643+BK645+BK647+BK649+BK653+BK659</f>
        <v>0</v>
      </c>
    </row>
    <row r="643" spans="1:65" s="12" customFormat="1" ht="22.9" customHeight="1">
      <c r="B643" s="197"/>
      <c r="C643" s="198"/>
      <c r="D643" s="199" t="s">
        <v>80</v>
      </c>
      <c r="E643" s="211" t="s">
        <v>557</v>
      </c>
      <c r="F643" s="211" t="s">
        <v>558</v>
      </c>
      <c r="G643" s="198"/>
      <c r="H643" s="198"/>
      <c r="I643" s="201"/>
      <c r="J643" s="212">
        <f>BK643</f>
        <v>0</v>
      </c>
      <c r="K643" s="198"/>
      <c r="L643" s="203"/>
      <c r="M643" s="204"/>
      <c r="N643" s="205"/>
      <c r="O643" s="205"/>
      <c r="P643" s="206">
        <f>P644</f>
        <v>0</v>
      </c>
      <c r="Q643" s="205"/>
      <c r="R643" s="206">
        <f>R644</f>
        <v>0</v>
      </c>
      <c r="S643" s="205"/>
      <c r="T643" s="207">
        <f>T644</f>
        <v>0</v>
      </c>
      <c r="AR643" s="208" t="s">
        <v>88</v>
      </c>
      <c r="AT643" s="209" t="s">
        <v>80</v>
      </c>
      <c r="AU643" s="209" t="s">
        <v>86</v>
      </c>
      <c r="AY643" s="208" t="s">
        <v>136</v>
      </c>
      <c r="BK643" s="210">
        <f>BK644</f>
        <v>0</v>
      </c>
    </row>
    <row r="644" spans="1:65" s="2" customFormat="1" ht="16.5" customHeight="1">
      <c r="A644" s="35"/>
      <c r="B644" s="36"/>
      <c r="C644" s="213" t="s">
        <v>559</v>
      </c>
      <c r="D644" s="213" t="s">
        <v>138</v>
      </c>
      <c r="E644" s="214" t="s">
        <v>560</v>
      </c>
      <c r="F644" s="215" t="s">
        <v>561</v>
      </c>
      <c r="G644" s="216" t="s">
        <v>562</v>
      </c>
      <c r="H644" s="217">
        <v>1</v>
      </c>
      <c r="I644" s="218"/>
      <c r="J644" s="219">
        <f>ROUND(I644*H644,2)</f>
        <v>0</v>
      </c>
      <c r="K644" s="220"/>
      <c r="L644" s="40"/>
      <c r="M644" s="221" t="s">
        <v>1</v>
      </c>
      <c r="N644" s="222" t="s">
        <v>46</v>
      </c>
      <c r="O644" s="72"/>
      <c r="P644" s="223">
        <f>O644*H644</f>
        <v>0</v>
      </c>
      <c r="Q644" s="223">
        <v>0</v>
      </c>
      <c r="R644" s="223">
        <f>Q644*H644</f>
        <v>0</v>
      </c>
      <c r="S644" s="223">
        <v>0</v>
      </c>
      <c r="T644" s="224">
        <f>S644*H644</f>
        <v>0</v>
      </c>
      <c r="U644" s="35"/>
      <c r="V644" s="35"/>
      <c r="W644" s="35"/>
      <c r="X644" s="35"/>
      <c r="Y644" s="35"/>
      <c r="Z644" s="35"/>
      <c r="AA644" s="35"/>
      <c r="AB644" s="35"/>
      <c r="AC644" s="35"/>
      <c r="AD644" s="35"/>
      <c r="AE644" s="35"/>
      <c r="AR644" s="225" t="s">
        <v>230</v>
      </c>
      <c r="AT644" s="225" t="s">
        <v>138</v>
      </c>
      <c r="AU644" s="225" t="s">
        <v>88</v>
      </c>
      <c r="AY644" s="18" t="s">
        <v>136</v>
      </c>
      <c r="BE644" s="226">
        <f>IF(N644="základní",J644,0)</f>
        <v>0</v>
      </c>
      <c r="BF644" s="226">
        <f>IF(N644="snížená",J644,0)</f>
        <v>0</v>
      </c>
      <c r="BG644" s="226">
        <f>IF(N644="zákl. přenesená",J644,0)</f>
        <v>0</v>
      </c>
      <c r="BH644" s="226">
        <f>IF(N644="sníž. přenesená",J644,0)</f>
        <v>0</v>
      </c>
      <c r="BI644" s="226">
        <f>IF(N644="nulová",J644,0)</f>
        <v>0</v>
      </c>
      <c r="BJ644" s="18" t="s">
        <v>86</v>
      </c>
      <c r="BK644" s="226">
        <f>ROUND(I644*H644,2)</f>
        <v>0</v>
      </c>
      <c r="BL644" s="18" t="s">
        <v>230</v>
      </c>
      <c r="BM644" s="225" t="s">
        <v>563</v>
      </c>
    </row>
    <row r="645" spans="1:65" s="12" customFormat="1" ht="22.9" customHeight="1">
      <c r="B645" s="197"/>
      <c r="C645" s="198"/>
      <c r="D645" s="199" t="s">
        <v>80</v>
      </c>
      <c r="E645" s="211" t="s">
        <v>564</v>
      </c>
      <c r="F645" s="211" t="s">
        <v>565</v>
      </c>
      <c r="G645" s="198"/>
      <c r="H645" s="198"/>
      <c r="I645" s="201"/>
      <c r="J645" s="212">
        <f>BK645</f>
        <v>0</v>
      </c>
      <c r="K645" s="198"/>
      <c r="L645" s="203"/>
      <c r="M645" s="204"/>
      <c r="N645" s="205"/>
      <c r="O645" s="205"/>
      <c r="P645" s="206">
        <f>P646</f>
        <v>0</v>
      </c>
      <c r="Q645" s="205"/>
      <c r="R645" s="206">
        <f>R646</f>
        <v>0</v>
      </c>
      <c r="S645" s="205"/>
      <c r="T645" s="207">
        <f>T646</f>
        <v>0</v>
      </c>
      <c r="AR645" s="208" t="s">
        <v>88</v>
      </c>
      <c r="AT645" s="209" t="s">
        <v>80</v>
      </c>
      <c r="AU645" s="209" t="s">
        <v>86</v>
      </c>
      <c r="AY645" s="208" t="s">
        <v>136</v>
      </c>
      <c r="BK645" s="210">
        <f>BK646</f>
        <v>0</v>
      </c>
    </row>
    <row r="646" spans="1:65" s="2" customFormat="1" ht="24" customHeight="1">
      <c r="A646" s="35"/>
      <c r="B646" s="36"/>
      <c r="C646" s="213" t="s">
        <v>566</v>
      </c>
      <c r="D646" s="213" t="s">
        <v>138</v>
      </c>
      <c r="E646" s="214" t="s">
        <v>567</v>
      </c>
      <c r="F646" s="215" t="s">
        <v>568</v>
      </c>
      <c r="G646" s="216" t="s">
        <v>562</v>
      </c>
      <c r="H646" s="217">
        <v>1</v>
      </c>
      <c r="I646" s="218"/>
      <c r="J646" s="219">
        <f>ROUND(I646*H646,2)</f>
        <v>0</v>
      </c>
      <c r="K646" s="220"/>
      <c r="L646" s="40"/>
      <c r="M646" s="221" t="s">
        <v>1</v>
      </c>
      <c r="N646" s="222" t="s">
        <v>46</v>
      </c>
      <c r="O646" s="72"/>
      <c r="P646" s="223">
        <f>O646*H646</f>
        <v>0</v>
      </c>
      <c r="Q646" s="223">
        <v>0</v>
      </c>
      <c r="R646" s="223">
        <f>Q646*H646</f>
        <v>0</v>
      </c>
      <c r="S646" s="223">
        <v>0</v>
      </c>
      <c r="T646" s="224">
        <f>S646*H646</f>
        <v>0</v>
      </c>
      <c r="U646" s="35"/>
      <c r="V646" s="35"/>
      <c r="W646" s="35"/>
      <c r="X646" s="35"/>
      <c r="Y646" s="35"/>
      <c r="Z646" s="35"/>
      <c r="AA646" s="35"/>
      <c r="AB646" s="35"/>
      <c r="AC646" s="35"/>
      <c r="AD646" s="35"/>
      <c r="AE646" s="35"/>
      <c r="AR646" s="225" t="s">
        <v>230</v>
      </c>
      <c r="AT646" s="225" t="s">
        <v>138</v>
      </c>
      <c r="AU646" s="225" t="s">
        <v>88</v>
      </c>
      <c r="AY646" s="18" t="s">
        <v>136</v>
      </c>
      <c r="BE646" s="226">
        <f>IF(N646="základní",J646,0)</f>
        <v>0</v>
      </c>
      <c r="BF646" s="226">
        <f>IF(N646="snížená",J646,0)</f>
        <v>0</v>
      </c>
      <c r="BG646" s="226">
        <f>IF(N646="zákl. přenesená",J646,0)</f>
        <v>0</v>
      </c>
      <c r="BH646" s="226">
        <f>IF(N646="sníž. přenesená",J646,0)</f>
        <v>0</v>
      </c>
      <c r="BI646" s="226">
        <f>IF(N646="nulová",J646,0)</f>
        <v>0</v>
      </c>
      <c r="BJ646" s="18" t="s">
        <v>86</v>
      </c>
      <c r="BK646" s="226">
        <f>ROUND(I646*H646,2)</f>
        <v>0</v>
      </c>
      <c r="BL646" s="18" t="s">
        <v>230</v>
      </c>
      <c r="BM646" s="225" t="s">
        <v>569</v>
      </c>
    </row>
    <row r="647" spans="1:65" s="12" customFormat="1" ht="22.9" customHeight="1">
      <c r="B647" s="197"/>
      <c r="C647" s="198"/>
      <c r="D647" s="199" t="s">
        <v>80</v>
      </c>
      <c r="E647" s="211" t="s">
        <v>570</v>
      </c>
      <c r="F647" s="211" t="s">
        <v>571</v>
      </c>
      <c r="G647" s="198"/>
      <c r="H647" s="198"/>
      <c r="I647" s="201"/>
      <c r="J647" s="212">
        <f>BK647</f>
        <v>0</v>
      </c>
      <c r="K647" s="198"/>
      <c r="L647" s="203"/>
      <c r="M647" s="204"/>
      <c r="N647" s="205"/>
      <c r="O647" s="205"/>
      <c r="P647" s="206">
        <f>P648</f>
        <v>0</v>
      </c>
      <c r="Q647" s="205"/>
      <c r="R647" s="206">
        <f>R648</f>
        <v>0</v>
      </c>
      <c r="S647" s="205"/>
      <c r="T647" s="207">
        <f>T648</f>
        <v>9.9999999999999995E-7</v>
      </c>
      <c r="AR647" s="208" t="s">
        <v>88</v>
      </c>
      <c r="AT647" s="209" t="s">
        <v>80</v>
      </c>
      <c r="AU647" s="209" t="s">
        <v>86</v>
      </c>
      <c r="AY647" s="208" t="s">
        <v>136</v>
      </c>
      <c r="BK647" s="210">
        <f>BK648</f>
        <v>0</v>
      </c>
    </row>
    <row r="648" spans="1:65" s="2" customFormat="1" ht="16.5" customHeight="1">
      <c r="A648" s="35"/>
      <c r="B648" s="36"/>
      <c r="C648" s="213" t="s">
        <v>572</v>
      </c>
      <c r="D648" s="213" t="s">
        <v>138</v>
      </c>
      <c r="E648" s="214" t="s">
        <v>573</v>
      </c>
      <c r="F648" s="215" t="s">
        <v>574</v>
      </c>
      <c r="G648" s="216" t="s">
        <v>562</v>
      </c>
      <c r="H648" s="217">
        <v>1</v>
      </c>
      <c r="I648" s="218"/>
      <c r="J648" s="219">
        <f>ROUND(I648*H648,2)</f>
        <v>0</v>
      </c>
      <c r="K648" s="220"/>
      <c r="L648" s="40"/>
      <c r="M648" s="221" t="s">
        <v>1</v>
      </c>
      <c r="N648" s="222" t="s">
        <v>46</v>
      </c>
      <c r="O648" s="72"/>
      <c r="P648" s="223">
        <f>O648*H648</f>
        <v>0</v>
      </c>
      <c r="Q648" s="223">
        <v>0</v>
      </c>
      <c r="R648" s="223">
        <f>Q648*H648</f>
        <v>0</v>
      </c>
      <c r="S648" s="223">
        <v>9.9999999999999995E-7</v>
      </c>
      <c r="T648" s="224">
        <f>S648*H648</f>
        <v>9.9999999999999995E-7</v>
      </c>
      <c r="U648" s="35"/>
      <c r="V648" s="35"/>
      <c r="W648" s="35"/>
      <c r="X648" s="35"/>
      <c r="Y648" s="35"/>
      <c r="Z648" s="35"/>
      <c r="AA648" s="35"/>
      <c r="AB648" s="35"/>
      <c r="AC648" s="35"/>
      <c r="AD648" s="35"/>
      <c r="AE648" s="35"/>
      <c r="AR648" s="225" t="s">
        <v>230</v>
      </c>
      <c r="AT648" s="225" t="s">
        <v>138</v>
      </c>
      <c r="AU648" s="225" t="s">
        <v>88</v>
      </c>
      <c r="AY648" s="18" t="s">
        <v>136</v>
      </c>
      <c r="BE648" s="226">
        <f>IF(N648="základní",J648,0)</f>
        <v>0</v>
      </c>
      <c r="BF648" s="226">
        <f>IF(N648="snížená",J648,0)</f>
        <v>0</v>
      </c>
      <c r="BG648" s="226">
        <f>IF(N648="zákl. přenesená",J648,0)</f>
        <v>0</v>
      </c>
      <c r="BH648" s="226">
        <f>IF(N648="sníž. přenesená",J648,0)</f>
        <v>0</v>
      </c>
      <c r="BI648" s="226">
        <f>IF(N648="nulová",J648,0)</f>
        <v>0</v>
      </c>
      <c r="BJ648" s="18" t="s">
        <v>86</v>
      </c>
      <c r="BK648" s="226">
        <f>ROUND(I648*H648,2)</f>
        <v>0</v>
      </c>
      <c r="BL648" s="18" t="s">
        <v>230</v>
      </c>
      <c r="BM648" s="225" t="s">
        <v>575</v>
      </c>
    </row>
    <row r="649" spans="1:65" s="12" customFormat="1" ht="22.9" customHeight="1">
      <c r="B649" s="197"/>
      <c r="C649" s="198"/>
      <c r="D649" s="199" t="s">
        <v>80</v>
      </c>
      <c r="E649" s="211" t="s">
        <v>576</v>
      </c>
      <c r="F649" s="211" t="s">
        <v>577</v>
      </c>
      <c r="G649" s="198"/>
      <c r="H649" s="198"/>
      <c r="I649" s="201"/>
      <c r="J649" s="212">
        <f>BK649</f>
        <v>0</v>
      </c>
      <c r="K649" s="198"/>
      <c r="L649" s="203"/>
      <c r="M649" s="204"/>
      <c r="N649" s="205"/>
      <c r="O649" s="205"/>
      <c r="P649" s="206">
        <f>SUM(P650:P652)</f>
        <v>0</v>
      </c>
      <c r="Q649" s="205"/>
      <c r="R649" s="206">
        <f>SUM(R650:R652)</f>
        <v>0</v>
      </c>
      <c r="S649" s="205"/>
      <c r="T649" s="207">
        <f>SUM(T650:T652)</f>
        <v>0.224</v>
      </c>
      <c r="AR649" s="208" t="s">
        <v>88</v>
      </c>
      <c r="AT649" s="209" t="s">
        <v>80</v>
      </c>
      <c r="AU649" s="209" t="s">
        <v>86</v>
      </c>
      <c r="AY649" s="208" t="s">
        <v>136</v>
      </c>
      <c r="BK649" s="210">
        <f>SUM(BK650:BK652)</f>
        <v>0</v>
      </c>
    </row>
    <row r="650" spans="1:65" s="2" customFormat="1" ht="24" customHeight="1">
      <c r="A650" s="35"/>
      <c r="B650" s="36"/>
      <c r="C650" s="213" t="s">
        <v>578</v>
      </c>
      <c r="D650" s="213" t="s">
        <v>138</v>
      </c>
      <c r="E650" s="214" t="s">
        <v>579</v>
      </c>
      <c r="F650" s="215" t="s">
        <v>580</v>
      </c>
      <c r="G650" s="216" t="s">
        <v>182</v>
      </c>
      <c r="H650" s="217">
        <v>28</v>
      </c>
      <c r="I650" s="218"/>
      <c r="J650" s="219">
        <f>ROUND(I650*H650,2)</f>
        <v>0</v>
      </c>
      <c r="K650" s="220"/>
      <c r="L650" s="40"/>
      <c r="M650" s="221" t="s">
        <v>1</v>
      </c>
      <c r="N650" s="222" t="s">
        <v>46</v>
      </c>
      <c r="O650" s="72"/>
      <c r="P650" s="223">
        <f>O650*H650</f>
        <v>0</v>
      </c>
      <c r="Q650" s="223">
        <v>0</v>
      </c>
      <c r="R650" s="223">
        <f>Q650*H650</f>
        <v>0</v>
      </c>
      <c r="S650" s="223">
        <v>8.0000000000000002E-3</v>
      </c>
      <c r="T650" s="224">
        <f>S650*H650</f>
        <v>0.224</v>
      </c>
      <c r="U650" s="35"/>
      <c r="V650" s="35"/>
      <c r="W650" s="35"/>
      <c r="X650" s="35"/>
      <c r="Y650" s="35"/>
      <c r="Z650" s="35"/>
      <c r="AA650" s="35"/>
      <c r="AB650" s="35"/>
      <c r="AC650" s="35"/>
      <c r="AD650" s="35"/>
      <c r="AE650" s="35"/>
      <c r="AR650" s="225" t="s">
        <v>230</v>
      </c>
      <c r="AT650" s="225" t="s">
        <v>138</v>
      </c>
      <c r="AU650" s="225" t="s">
        <v>88</v>
      </c>
      <c r="AY650" s="18" t="s">
        <v>136</v>
      </c>
      <c r="BE650" s="226">
        <f>IF(N650="základní",J650,0)</f>
        <v>0</v>
      </c>
      <c r="BF650" s="226">
        <f>IF(N650="snížená",J650,0)</f>
        <v>0</v>
      </c>
      <c r="BG650" s="226">
        <f>IF(N650="zákl. přenesená",J650,0)</f>
        <v>0</v>
      </c>
      <c r="BH650" s="226">
        <f>IF(N650="sníž. přenesená",J650,0)</f>
        <v>0</v>
      </c>
      <c r="BI650" s="226">
        <f>IF(N650="nulová",J650,0)</f>
        <v>0</v>
      </c>
      <c r="BJ650" s="18" t="s">
        <v>86</v>
      </c>
      <c r="BK650" s="226">
        <f>ROUND(I650*H650,2)</f>
        <v>0</v>
      </c>
      <c r="BL650" s="18" t="s">
        <v>230</v>
      </c>
      <c r="BM650" s="225" t="s">
        <v>581</v>
      </c>
    </row>
    <row r="651" spans="1:65" s="13" customFormat="1" ht="11.25">
      <c r="B651" s="227"/>
      <c r="C651" s="228"/>
      <c r="D651" s="229" t="s">
        <v>144</v>
      </c>
      <c r="E651" s="230" t="s">
        <v>1</v>
      </c>
      <c r="F651" s="231" t="s">
        <v>582</v>
      </c>
      <c r="G651" s="228"/>
      <c r="H651" s="230" t="s">
        <v>1</v>
      </c>
      <c r="I651" s="232"/>
      <c r="J651" s="228"/>
      <c r="K651" s="228"/>
      <c r="L651" s="233"/>
      <c r="M651" s="234"/>
      <c r="N651" s="235"/>
      <c r="O651" s="235"/>
      <c r="P651" s="235"/>
      <c r="Q651" s="235"/>
      <c r="R651" s="235"/>
      <c r="S651" s="235"/>
      <c r="T651" s="236"/>
      <c r="AT651" s="237" t="s">
        <v>144</v>
      </c>
      <c r="AU651" s="237" t="s">
        <v>88</v>
      </c>
      <c r="AV651" s="13" t="s">
        <v>86</v>
      </c>
      <c r="AW651" s="13" t="s">
        <v>34</v>
      </c>
      <c r="AX651" s="13" t="s">
        <v>81</v>
      </c>
      <c r="AY651" s="237" t="s">
        <v>136</v>
      </c>
    </row>
    <row r="652" spans="1:65" s="14" customFormat="1" ht="11.25">
      <c r="B652" s="238"/>
      <c r="C652" s="239"/>
      <c r="D652" s="229" t="s">
        <v>144</v>
      </c>
      <c r="E652" s="240" t="s">
        <v>1</v>
      </c>
      <c r="F652" s="241" t="s">
        <v>293</v>
      </c>
      <c r="G652" s="239"/>
      <c r="H652" s="242">
        <v>28</v>
      </c>
      <c r="I652" s="243"/>
      <c r="J652" s="239"/>
      <c r="K652" s="239"/>
      <c r="L652" s="244"/>
      <c r="M652" s="245"/>
      <c r="N652" s="246"/>
      <c r="O652" s="246"/>
      <c r="P652" s="246"/>
      <c r="Q652" s="246"/>
      <c r="R652" s="246"/>
      <c r="S652" s="246"/>
      <c r="T652" s="247"/>
      <c r="AT652" s="248" t="s">
        <v>144</v>
      </c>
      <c r="AU652" s="248" t="s">
        <v>88</v>
      </c>
      <c r="AV652" s="14" t="s">
        <v>88</v>
      </c>
      <c r="AW652" s="14" t="s">
        <v>34</v>
      </c>
      <c r="AX652" s="14" t="s">
        <v>86</v>
      </c>
      <c r="AY652" s="248" t="s">
        <v>136</v>
      </c>
    </row>
    <row r="653" spans="1:65" s="12" customFormat="1" ht="22.9" customHeight="1">
      <c r="B653" s="197"/>
      <c r="C653" s="198"/>
      <c r="D653" s="199" t="s">
        <v>80</v>
      </c>
      <c r="E653" s="211" t="s">
        <v>583</v>
      </c>
      <c r="F653" s="211" t="s">
        <v>584</v>
      </c>
      <c r="G653" s="198"/>
      <c r="H653" s="198"/>
      <c r="I653" s="201"/>
      <c r="J653" s="212">
        <f>BK653</f>
        <v>0</v>
      </c>
      <c r="K653" s="198"/>
      <c r="L653" s="203"/>
      <c r="M653" s="204"/>
      <c r="N653" s="205"/>
      <c r="O653" s="205"/>
      <c r="P653" s="206">
        <f>SUM(P654:P658)</f>
        <v>0</v>
      </c>
      <c r="Q653" s="205"/>
      <c r="R653" s="206">
        <f>SUM(R654:R658)</f>
        <v>0.47775000000000001</v>
      </c>
      <c r="S653" s="205"/>
      <c r="T653" s="207">
        <f>SUM(T654:T658)</f>
        <v>0</v>
      </c>
      <c r="AR653" s="208" t="s">
        <v>88</v>
      </c>
      <c r="AT653" s="209" t="s">
        <v>80</v>
      </c>
      <c r="AU653" s="209" t="s">
        <v>86</v>
      </c>
      <c r="AY653" s="208" t="s">
        <v>136</v>
      </c>
      <c r="BK653" s="210">
        <f>SUM(BK654:BK658)</f>
        <v>0</v>
      </c>
    </row>
    <row r="654" spans="1:65" s="2" customFormat="1" ht="16.5" customHeight="1">
      <c r="A654" s="35"/>
      <c r="B654" s="36"/>
      <c r="C654" s="213" t="s">
        <v>585</v>
      </c>
      <c r="D654" s="213" t="s">
        <v>138</v>
      </c>
      <c r="E654" s="214" t="s">
        <v>586</v>
      </c>
      <c r="F654" s="215" t="s">
        <v>587</v>
      </c>
      <c r="G654" s="216" t="s">
        <v>588</v>
      </c>
      <c r="H654" s="217">
        <v>455</v>
      </c>
      <c r="I654" s="218"/>
      <c r="J654" s="219">
        <f>ROUND(I654*H654,2)</f>
        <v>0</v>
      </c>
      <c r="K654" s="220"/>
      <c r="L654" s="40"/>
      <c r="M654" s="221" t="s">
        <v>1</v>
      </c>
      <c r="N654" s="222" t="s">
        <v>46</v>
      </c>
      <c r="O654" s="72"/>
      <c r="P654" s="223">
        <f>O654*H654</f>
        <v>0</v>
      </c>
      <c r="Q654" s="223">
        <v>5.0000000000000002E-5</v>
      </c>
      <c r="R654" s="223">
        <f>Q654*H654</f>
        <v>2.2749999999999999E-2</v>
      </c>
      <c r="S654" s="223">
        <v>0</v>
      </c>
      <c r="T654" s="224">
        <f>S654*H654</f>
        <v>0</v>
      </c>
      <c r="U654" s="35"/>
      <c r="V654" s="35"/>
      <c r="W654" s="35"/>
      <c r="X654" s="35"/>
      <c r="Y654" s="35"/>
      <c r="Z654" s="35"/>
      <c r="AA654" s="35"/>
      <c r="AB654" s="35"/>
      <c r="AC654" s="35"/>
      <c r="AD654" s="35"/>
      <c r="AE654" s="35"/>
      <c r="AR654" s="225" t="s">
        <v>230</v>
      </c>
      <c r="AT654" s="225" t="s">
        <v>138</v>
      </c>
      <c r="AU654" s="225" t="s">
        <v>88</v>
      </c>
      <c r="AY654" s="18" t="s">
        <v>136</v>
      </c>
      <c r="BE654" s="226">
        <f>IF(N654="základní",J654,0)</f>
        <v>0</v>
      </c>
      <c r="BF654" s="226">
        <f>IF(N654="snížená",J654,0)</f>
        <v>0</v>
      </c>
      <c r="BG654" s="226">
        <f>IF(N654="zákl. přenesená",J654,0)</f>
        <v>0</v>
      </c>
      <c r="BH654" s="226">
        <f>IF(N654="sníž. přenesená",J654,0)</f>
        <v>0</v>
      </c>
      <c r="BI654" s="226">
        <f>IF(N654="nulová",J654,0)</f>
        <v>0</v>
      </c>
      <c r="BJ654" s="18" t="s">
        <v>86</v>
      </c>
      <c r="BK654" s="226">
        <f>ROUND(I654*H654,2)</f>
        <v>0</v>
      </c>
      <c r="BL654" s="18" t="s">
        <v>230</v>
      </c>
      <c r="BM654" s="225" t="s">
        <v>589</v>
      </c>
    </row>
    <row r="655" spans="1:65" s="13" customFormat="1" ht="11.25">
      <c r="B655" s="227"/>
      <c r="C655" s="228"/>
      <c r="D655" s="229" t="s">
        <v>144</v>
      </c>
      <c r="E655" s="230" t="s">
        <v>1</v>
      </c>
      <c r="F655" s="231" t="s">
        <v>590</v>
      </c>
      <c r="G655" s="228"/>
      <c r="H655" s="230" t="s">
        <v>1</v>
      </c>
      <c r="I655" s="232"/>
      <c r="J655" s="228"/>
      <c r="K655" s="228"/>
      <c r="L655" s="233"/>
      <c r="M655" s="234"/>
      <c r="N655" s="235"/>
      <c r="O655" s="235"/>
      <c r="P655" s="235"/>
      <c r="Q655" s="235"/>
      <c r="R655" s="235"/>
      <c r="S655" s="235"/>
      <c r="T655" s="236"/>
      <c r="AT655" s="237" t="s">
        <v>144</v>
      </c>
      <c r="AU655" s="237" t="s">
        <v>88</v>
      </c>
      <c r="AV655" s="13" t="s">
        <v>86</v>
      </c>
      <c r="AW655" s="13" t="s">
        <v>34</v>
      </c>
      <c r="AX655" s="13" t="s">
        <v>81</v>
      </c>
      <c r="AY655" s="237" t="s">
        <v>136</v>
      </c>
    </row>
    <row r="656" spans="1:65" s="14" customFormat="1" ht="11.25">
      <c r="B656" s="238"/>
      <c r="C656" s="239"/>
      <c r="D656" s="229" t="s">
        <v>144</v>
      </c>
      <c r="E656" s="240" t="s">
        <v>1</v>
      </c>
      <c r="F656" s="241" t="s">
        <v>591</v>
      </c>
      <c r="G656" s="239"/>
      <c r="H656" s="242">
        <v>455</v>
      </c>
      <c r="I656" s="243"/>
      <c r="J656" s="239"/>
      <c r="K656" s="239"/>
      <c r="L656" s="244"/>
      <c r="M656" s="245"/>
      <c r="N656" s="246"/>
      <c r="O656" s="246"/>
      <c r="P656" s="246"/>
      <c r="Q656" s="246"/>
      <c r="R656" s="246"/>
      <c r="S656" s="246"/>
      <c r="T656" s="247"/>
      <c r="AT656" s="248" t="s">
        <v>144</v>
      </c>
      <c r="AU656" s="248" t="s">
        <v>88</v>
      </c>
      <c r="AV656" s="14" t="s">
        <v>88</v>
      </c>
      <c r="AW656" s="14" t="s">
        <v>34</v>
      </c>
      <c r="AX656" s="14" t="s">
        <v>86</v>
      </c>
      <c r="AY656" s="248" t="s">
        <v>136</v>
      </c>
    </row>
    <row r="657" spans="1:65" s="2" customFormat="1" ht="16.5" customHeight="1">
      <c r="A657" s="35"/>
      <c r="B657" s="36"/>
      <c r="C657" s="271" t="s">
        <v>592</v>
      </c>
      <c r="D657" s="271" t="s">
        <v>278</v>
      </c>
      <c r="E657" s="272" t="s">
        <v>593</v>
      </c>
      <c r="F657" s="273" t="s">
        <v>594</v>
      </c>
      <c r="G657" s="274" t="s">
        <v>388</v>
      </c>
      <c r="H657" s="275">
        <v>7</v>
      </c>
      <c r="I657" s="276"/>
      <c r="J657" s="277">
        <f>ROUND(I657*H657,2)</f>
        <v>0</v>
      </c>
      <c r="K657" s="278"/>
      <c r="L657" s="279"/>
      <c r="M657" s="280" t="s">
        <v>1</v>
      </c>
      <c r="N657" s="281" t="s">
        <v>46</v>
      </c>
      <c r="O657" s="72"/>
      <c r="P657" s="223">
        <f>O657*H657</f>
        <v>0</v>
      </c>
      <c r="Q657" s="223">
        <v>6.5000000000000002E-2</v>
      </c>
      <c r="R657" s="223">
        <f>Q657*H657</f>
        <v>0.45500000000000002</v>
      </c>
      <c r="S657" s="223">
        <v>0</v>
      </c>
      <c r="T657" s="224">
        <f>S657*H657</f>
        <v>0</v>
      </c>
      <c r="U657" s="35"/>
      <c r="V657" s="35"/>
      <c r="W657" s="35"/>
      <c r="X657" s="35"/>
      <c r="Y657" s="35"/>
      <c r="Z657" s="35"/>
      <c r="AA657" s="35"/>
      <c r="AB657" s="35"/>
      <c r="AC657" s="35"/>
      <c r="AD657" s="35"/>
      <c r="AE657" s="35"/>
      <c r="AR657" s="225" t="s">
        <v>316</v>
      </c>
      <c r="AT657" s="225" t="s">
        <v>278</v>
      </c>
      <c r="AU657" s="225" t="s">
        <v>88</v>
      </c>
      <c r="AY657" s="18" t="s">
        <v>136</v>
      </c>
      <c r="BE657" s="226">
        <f>IF(N657="základní",J657,0)</f>
        <v>0</v>
      </c>
      <c r="BF657" s="226">
        <f>IF(N657="snížená",J657,0)</f>
        <v>0</v>
      </c>
      <c r="BG657" s="226">
        <f>IF(N657="zákl. přenesená",J657,0)</f>
        <v>0</v>
      </c>
      <c r="BH657" s="226">
        <f>IF(N657="sníž. přenesená",J657,0)</f>
        <v>0</v>
      </c>
      <c r="BI657" s="226">
        <f>IF(N657="nulová",J657,0)</f>
        <v>0</v>
      </c>
      <c r="BJ657" s="18" t="s">
        <v>86</v>
      </c>
      <c r="BK657" s="226">
        <f>ROUND(I657*H657,2)</f>
        <v>0</v>
      </c>
      <c r="BL657" s="18" t="s">
        <v>230</v>
      </c>
      <c r="BM657" s="225" t="s">
        <v>595</v>
      </c>
    </row>
    <row r="658" spans="1:65" s="2" customFormat="1" ht="24" customHeight="1">
      <c r="A658" s="35"/>
      <c r="B658" s="36"/>
      <c r="C658" s="213" t="s">
        <v>596</v>
      </c>
      <c r="D658" s="213" t="s">
        <v>138</v>
      </c>
      <c r="E658" s="214" t="s">
        <v>597</v>
      </c>
      <c r="F658" s="215" t="s">
        <v>598</v>
      </c>
      <c r="G658" s="216" t="s">
        <v>263</v>
      </c>
      <c r="H658" s="217">
        <v>0.47799999999999998</v>
      </c>
      <c r="I658" s="218"/>
      <c r="J658" s="219">
        <f>ROUND(I658*H658,2)</f>
        <v>0</v>
      </c>
      <c r="K658" s="220"/>
      <c r="L658" s="40"/>
      <c r="M658" s="221" t="s">
        <v>1</v>
      </c>
      <c r="N658" s="222" t="s">
        <v>46</v>
      </c>
      <c r="O658" s="72"/>
      <c r="P658" s="223">
        <f>O658*H658</f>
        <v>0</v>
      </c>
      <c r="Q658" s="223">
        <v>0</v>
      </c>
      <c r="R658" s="223">
        <f>Q658*H658</f>
        <v>0</v>
      </c>
      <c r="S658" s="223">
        <v>0</v>
      </c>
      <c r="T658" s="224">
        <f>S658*H658</f>
        <v>0</v>
      </c>
      <c r="U658" s="35"/>
      <c r="V658" s="35"/>
      <c r="W658" s="35"/>
      <c r="X658" s="35"/>
      <c r="Y658" s="35"/>
      <c r="Z658" s="35"/>
      <c r="AA658" s="35"/>
      <c r="AB658" s="35"/>
      <c r="AC658" s="35"/>
      <c r="AD658" s="35"/>
      <c r="AE658" s="35"/>
      <c r="AR658" s="225" t="s">
        <v>230</v>
      </c>
      <c r="AT658" s="225" t="s">
        <v>138</v>
      </c>
      <c r="AU658" s="225" t="s">
        <v>88</v>
      </c>
      <c r="AY658" s="18" t="s">
        <v>136</v>
      </c>
      <c r="BE658" s="226">
        <f>IF(N658="základní",J658,0)</f>
        <v>0</v>
      </c>
      <c r="BF658" s="226">
        <f>IF(N658="snížená",J658,0)</f>
        <v>0</v>
      </c>
      <c r="BG658" s="226">
        <f>IF(N658="zákl. přenesená",J658,0)</f>
        <v>0</v>
      </c>
      <c r="BH658" s="226">
        <f>IF(N658="sníž. přenesená",J658,0)</f>
        <v>0</v>
      </c>
      <c r="BI658" s="226">
        <f>IF(N658="nulová",J658,0)</f>
        <v>0</v>
      </c>
      <c r="BJ658" s="18" t="s">
        <v>86</v>
      </c>
      <c r="BK658" s="226">
        <f>ROUND(I658*H658,2)</f>
        <v>0</v>
      </c>
      <c r="BL658" s="18" t="s">
        <v>230</v>
      </c>
      <c r="BM658" s="225" t="s">
        <v>599</v>
      </c>
    </row>
    <row r="659" spans="1:65" s="12" customFormat="1" ht="22.9" customHeight="1">
      <c r="B659" s="197"/>
      <c r="C659" s="198"/>
      <c r="D659" s="199" t="s">
        <v>80</v>
      </c>
      <c r="E659" s="211" t="s">
        <v>600</v>
      </c>
      <c r="F659" s="211" t="s">
        <v>601</v>
      </c>
      <c r="G659" s="198"/>
      <c r="H659" s="198"/>
      <c r="I659" s="201"/>
      <c r="J659" s="212">
        <f>BK659</f>
        <v>0</v>
      </c>
      <c r="K659" s="198"/>
      <c r="L659" s="203"/>
      <c r="M659" s="204"/>
      <c r="N659" s="205"/>
      <c r="O659" s="205"/>
      <c r="P659" s="206">
        <f>P660</f>
        <v>0</v>
      </c>
      <c r="Q659" s="205"/>
      <c r="R659" s="206">
        <f>R660</f>
        <v>0.17600000000000002</v>
      </c>
      <c r="S659" s="205"/>
      <c r="T659" s="207">
        <f>T660</f>
        <v>0</v>
      </c>
      <c r="AR659" s="208" t="s">
        <v>88</v>
      </c>
      <c r="AT659" s="209" t="s">
        <v>80</v>
      </c>
      <c r="AU659" s="209" t="s">
        <v>86</v>
      </c>
      <c r="AY659" s="208" t="s">
        <v>136</v>
      </c>
      <c r="BK659" s="210">
        <f>BK660</f>
        <v>0</v>
      </c>
    </row>
    <row r="660" spans="1:65" s="2" customFormat="1" ht="24" customHeight="1">
      <c r="A660" s="35"/>
      <c r="B660" s="36"/>
      <c r="C660" s="213" t="s">
        <v>602</v>
      </c>
      <c r="D660" s="213" t="s">
        <v>138</v>
      </c>
      <c r="E660" s="214" t="s">
        <v>603</v>
      </c>
      <c r="F660" s="215" t="s">
        <v>604</v>
      </c>
      <c r="G660" s="216" t="s">
        <v>182</v>
      </c>
      <c r="H660" s="217">
        <v>400</v>
      </c>
      <c r="I660" s="218"/>
      <c r="J660" s="219">
        <f>ROUND(I660*H660,2)</f>
        <v>0</v>
      </c>
      <c r="K660" s="220"/>
      <c r="L660" s="40"/>
      <c r="M660" s="282" t="s">
        <v>1</v>
      </c>
      <c r="N660" s="283" t="s">
        <v>46</v>
      </c>
      <c r="O660" s="284"/>
      <c r="P660" s="285">
        <f>O660*H660</f>
        <v>0</v>
      </c>
      <c r="Q660" s="285">
        <v>4.4000000000000002E-4</v>
      </c>
      <c r="R660" s="285">
        <f>Q660*H660</f>
        <v>0.17600000000000002</v>
      </c>
      <c r="S660" s="285">
        <v>0</v>
      </c>
      <c r="T660" s="286">
        <f>S660*H660</f>
        <v>0</v>
      </c>
      <c r="U660" s="35"/>
      <c r="V660" s="35"/>
      <c r="W660" s="35"/>
      <c r="X660" s="35"/>
      <c r="Y660" s="35"/>
      <c r="Z660" s="35"/>
      <c r="AA660" s="35"/>
      <c r="AB660" s="35"/>
      <c r="AC660" s="35"/>
      <c r="AD660" s="35"/>
      <c r="AE660" s="35"/>
      <c r="AR660" s="225" t="s">
        <v>230</v>
      </c>
      <c r="AT660" s="225" t="s">
        <v>138</v>
      </c>
      <c r="AU660" s="225" t="s">
        <v>88</v>
      </c>
      <c r="AY660" s="18" t="s">
        <v>136</v>
      </c>
      <c r="BE660" s="226">
        <f>IF(N660="základní",J660,0)</f>
        <v>0</v>
      </c>
      <c r="BF660" s="226">
        <f>IF(N660="snížená",J660,0)</f>
        <v>0</v>
      </c>
      <c r="BG660" s="226">
        <f>IF(N660="zákl. přenesená",J660,0)</f>
        <v>0</v>
      </c>
      <c r="BH660" s="226">
        <f>IF(N660="sníž. přenesená",J660,0)</f>
        <v>0</v>
      </c>
      <c r="BI660" s="226">
        <f>IF(N660="nulová",J660,0)</f>
        <v>0</v>
      </c>
      <c r="BJ660" s="18" t="s">
        <v>86</v>
      </c>
      <c r="BK660" s="226">
        <f>ROUND(I660*H660,2)</f>
        <v>0</v>
      </c>
      <c r="BL660" s="18" t="s">
        <v>230</v>
      </c>
      <c r="BM660" s="225" t="s">
        <v>605</v>
      </c>
    </row>
    <row r="661" spans="1:65" s="2" customFormat="1" ht="6.95" customHeight="1">
      <c r="A661" s="35"/>
      <c r="B661" s="55"/>
      <c r="C661" s="56"/>
      <c r="D661" s="56"/>
      <c r="E661" s="56"/>
      <c r="F661" s="56"/>
      <c r="G661" s="56"/>
      <c r="H661" s="56"/>
      <c r="I661" s="150"/>
      <c r="J661" s="56"/>
      <c r="K661" s="56"/>
      <c r="L661" s="40"/>
      <c r="M661" s="35"/>
      <c r="O661" s="35"/>
      <c r="P661" s="35"/>
      <c r="Q661" s="35"/>
      <c r="R661" s="35"/>
      <c r="S661" s="35"/>
      <c r="T661" s="35"/>
      <c r="U661" s="35"/>
      <c r="V661" s="35"/>
      <c r="W661" s="35"/>
      <c r="X661" s="35"/>
      <c r="Y661" s="35"/>
      <c r="Z661" s="35"/>
      <c r="AA661" s="35"/>
      <c r="AB661" s="35"/>
      <c r="AC661" s="35"/>
      <c r="AD661" s="35"/>
      <c r="AE661" s="35"/>
    </row>
  </sheetData>
  <sheetProtection algorithmName="SHA-512" hashValue="IPcNoIyA3ANCceRM0cqF5rnS+DDkJXGa4SaxNo+7MQxLcoJKv1MRNGzGm4t0W5A2BeXe8YXUXwMWM4KQ9vV+/Q==" saltValue="BQwM8PBmkFwBAWV5icmsBYrZyNhrntsJ9rcD6Qm7G51bd8cO4mKQK51aOeooCg73uRsO7jA96re82FSPx8bZLA==" spinCount="100000" sheet="1" objects="1" scenarios="1" formatColumns="0" formatRows="0" autoFilter="0"/>
  <autoFilter ref="C135:K660"/>
  <mergeCells count="11">
    <mergeCell ref="L2:V2"/>
    <mergeCell ref="D113:F113"/>
    <mergeCell ref="D114:F114"/>
    <mergeCell ref="D115:F115"/>
    <mergeCell ref="D116:F116"/>
    <mergeCell ref="E128:H128"/>
    <mergeCell ref="E7:H7"/>
    <mergeCell ref="E16:H16"/>
    <mergeCell ref="E25:H25"/>
    <mergeCell ref="E85:H85"/>
    <mergeCell ref="D112:F11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200302 - Ležatá kanalizac...</vt:lpstr>
      <vt:lpstr>'200302 - Ležatá kanalizac...'!Názvy_tisku</vt:lpstr>
      <vt:lpstr>'Rekapitulace stavby'!Názvy_tisku</vt:lpstr>
      <vt:lpstr>'200302 - Ležatá kanalizac...'!Oblast_tisku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Lenovo-PC\Nenda</dc:creator>
  <cp:lastModifiedBy>Marcela Dvořáková</cp:lastModifiedBy>
  <dcterms:created xsi:type="dcterms:W3CDTF">2020-03-27T13:02:52Z</dcterms:created>
  <dcterms:modified xsi:type="dcterms:W3CDTF">2020-03-30T06:34:53Z</dcterms:modified>
</cp:coreProperties>
</file>